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KWPSzczecin2\Desktop\ZZ-43 GAZ\siwz\"/>
    </mc:Choice>
  </mc:AlternateContent>
  <xr:revisionPtr revIDLastSave="0" documentId="13_ncr:1_{3D43C369-DC98-405D-AFFC-0F97EA0A77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definedNames>
    <definedName name="_xlnm._FilterDatabase" localSheetId="0" hidden="1">Arkusz1!$A$7:$U$34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26" i="1" l="1"/>
  <c r="AT25" i="1" l="1"/>
  <c r="AT22" i="1" l="1"/>
  <c r="AT37" i="1" l="1"/>
  <c r="AT49" i="1" l="1"/>
  <c r="AT39" i="1"/>
  <c r="G67" i="1" s="1"/>
  <c r="AT31" i="1"/>
  <c r="AT21" i="1"/>
  <c r="AT50" i="1" l="1"/>
  <c r="G78" i="1"/>
  <c r="AT7" i="1"/>
  <c r="G79" i="1" l="1"/>
  <c r="AT40" i="1"/>
  <c r="AT33" i="1" l="1"/>
  <c r="AT46" i="1"/>
  <c r="G68" i="1" l="1"/>
  <c r="B63" i="1"/>
  <c r="G74" i="1"/>
  <c r="AS46" i="1"/>
  <c r="AT45" i="1"/>
  <c r="AS45" i="1"/>
  <c r="AT44" i="1"/>
  <c r="G73" i="1" s="1"/>
  <c r="AS44" i="1"/>
  <c r="AT43" i="1"/>
  <c r="AT47" i="1" s="1"/>
  <c r="AS43" i="1"/>
  <c r="AT38" i="1"/>
  <c r="AS38" i="1"/>
  <c r="AS37" i="1"/>
  <c r="AT34" i="1"/>
  <c r="AS34" i="1"/>
  <c r="AS33" i="1"/>
  <c r="AT32" i="1"/>
  <c r="AS32" i="1"/>
  <c r="AT30" i="1"/>
  <c r="AS30" i="1"/>
  <c r="AT29" i="1"/>
  <c r="AS29" i="1"/>
  <c r="AT28" i="1"/>
  <c r="AS28" i="1"/>
  <c r="AT27" i="1"/>
  <c r="AS27" i="1"/>
  <c r="AS25" i="1"/>
  <c r="AT24" i="1"/>
  <c r="AS24" i="1"/>
  <c r="AT23" i="1"/>
  <c r="AS23" i="1"/>
  <c r="AS22" i="1"/>
  <c r="AT20" i="1"/>
  <c r="AS20" i="1"/>
  <c r="AT19" i="1"/>
  <c r="G60" i="1" s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S7" i="1"/>
  <c r="AT41" i="1" l="1"/>
  <c r="G66" i="1"/>
  <c r="G58" i="1"/>
  <c r="AT35" i="1"/>
  <c r="AT51" i="1" s="1"/>
  <c r="G69" i="1"/>
  <c r="G59" i="1"/>
  <c r="G61" i="1"/>
  <c r="G62" i="1"/>
  <c r="G72" i="1"/>
  <c r="G75" i="1" l="1"/>
  <c r="G63" i="1"/>
  <c r="G81" i="1" l="1"/>
</calcChain>
</file>

<file path=xl/sharedStrings.xml><?xml version="1.0" encoding="utf-8"?>
<sst xmlns="http://schemas.openxmlformats.org/spreadsheetml/2006/main" count="750" uniqueCount="262">
  <si>
    <t>Pobór paliwa gazowego w poszczególnych miesiącach (kWh)</t>
  </si>
  <si>
    <t>LP</t>
  </si>
  <si>
    <t>Dane nabywcy</t>
  </si>
  <si>
    <t>Adres obiektu</t>
  </si>
  <si>
    <t>Nazwa obecnego sprzedawcy</t>
  </si>
  <si>
    <t>Zmiana sprzedawcy</t>
  </si>
  <si>
    <t>Okres obowiązywania obecnej umowy sprzedażowej</t>
  </si>
  <si>
    <t>Grupa taryfowa</t>
  </si>
  <si>
    <t>Płatnik podatku akcyzowego</t>
  </si>
  <si>
    <t>Moc umowna b kWh/h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</si>
  <si>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</si>
  <si>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</si>
  <si>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</si>
  <si>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</si>
  <si>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</si>
  <si>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</si>
  <si>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</si>
  <si>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</si>
  <si>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</si>
  <si>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</si>
  <si>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</si>
  <si>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</si>
  <si>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</si>
  <si>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</si>
  <si>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zapotrzebowanie na paliwo gazowe 12 miesięcy (kWh)</t>
  </si>
  <si>
    <t>Nazwa</t>
  </si>
  <si>
    <t>Adres</t>
  </si>
  <si>
    <t>Kod</t>
  </si>
  <si>
    <t>Poczta</t>
  </si>
  <si>
    <t>NIP</t>
  </si>
  <si>
    <t>Ulica/Nr</t>
  </si>
  <si>
    <t>Miejscowość</t>
  </si>
  <si>
    <t>OSP</t>
  </si>
  <si>
    <t>OSD</t>
  </si>
  <si>
    <t>ilość miesięcy</t>
  </si>
  <si>
    <t>paliwo gazowe (kWh)</t>
  </si>
  <si>
    <t>CZĘŚĆ I</t>
  </si>
  <si>
    <t>Operator Sieci Dystrybucyjnej  - Polska Spółka Gazownictwa sp z o.o. oddział  w Poznaniu</t>
  </si>
  <si>
    <t>Komenda Wojewódzka Policji w Szczecinie</t>
  </si>
  <si>
    <t>Szczecin, Małopolslka 47</t>
  </si>
  <si>
    <t>70-515</t>
  </si>
  <si>
    <t>Szczecin</t>
  </si>
  <si>
    <t>851-030-96-92</t>
  </si>
  <si>
    <t>Szczecin ul. Małopolska 15</t>
  </si>
  <si>
    <t>ul. Małpolska 15</t>
  </si>
  <si>
    <t>PGNiG Poznań ul. Grobla 15, 61-859 Poznań</t>
  </si>
  <si>
    <t>pierwsza</t>
  </si>
  <si>
    <t>czas nieokreślony</t>
  </si>
  <si>
    <t>BW-1.1</t>
  </si>
  <si>
    <t>W-1.1</t>
  </si>
  <si>
    <t>ZW</t>
  </si>
  <si>
    <t>b ≤ 110</t>
  </si>
  <si>
    <t>00061110</t>
  </si>
  <si>
    <t>Szczecin ul. Wernyhory 5</t>
  </si>
  <si>
    <t xml:space="preserve"> ul. Wernyhory 5</t>
  </si>
  <si>
    <t>70-240</t>
  </si>
  <si>
    <t xml:space="preserve">KPP Choszczno </t>
  </si>
  <si>
    <t xml:space="preserve">ul. Bohaterów Warszawy 7 C </t>
  </si>
  <si>
    <t>73-200</t>
  </si>
  <si>
    <t>Choszczno</t>
  </si>
  <si>
    <t>BW-5</t>
  </si>
  <si>
    <t>W-5.1</t>
  </si>
  <si>
    <t>PL0031911831</t>
  </si>
  <si>
    <t xml:space="preserve">ul. Kościuszki 9 </t>
  </si>
  <si>
    <t>73-220</t>
  </si>
  <si>
    <t>Drawno</t>
  </si>
  <si>
    <t>BW-3.6</t>
  </si>
  <si>
    <t>W-3.6</t>
  </si>
  <si>
    <t>ul. Ogrodowa  10</t>
  </si>
  <si>
    <t>73-231</t>
  </si>
  <si>
    <t>Krzęcin</t>
  </si>
  <si>
    <t>KPP Drawsko Pomorskie</t>
  </si>
  <si>
    <t xml:space="preserve">ul. Obr. Westerplatte 3 </t>
  </si>
  <si>
    <t>78-500</t>
  </si>
  <si>
    <t>Drawsko Pomorskie</t>
  </si>
  <si>
    <t>BW-4</t>
  </si>
  <si>
    <t>W-4</t>
  </si>
  <si>
    <t>27121190</t>
  </si>
  <si>
    <t xml:space="preserve">ul. Suchowska 5 </t>
  </si>
  <si>
    <t>78-540</t>
  </si>
  <si>
    <t xml:space="preserve">Kalisz Pomorski </t>
  </si>
  <si>
    <t>00047064</t>
  </si>
  <si>
    <t>ul. Parkowa1</t>
  </si>
  <si>
    <t>78-530</t>
  </si>
  <si>
    <t>Wierzchowo</t>
  </si>
  <si>
    <t>01896682</t>
  </si>
  <si>
    <t xml:space="preserve">ul. Drahimska 78 </t>
  </si>
  <si>
    <t>78-550</t>
  </si>
  <si>
    <t>Czaplinek</t>
  </si>
  <si>
    <t>01519149</t>
  </si>
  <si>
    <t xml:space="preserve">KPP Gryfice </t>
  </si>
  <si>
    <t>ul. Mickiewicza 19</t>
  </si>
  <si>
    <t>72-300</t>
  </si>
  <si>
    <t>Gryfice</t>
  </si>
  <si>
    <t>00177795</t>
  </si>
  <si>
    <t xml:space="preserve">ul. Mickiewicza 21 </t>
  </si>
  <si>
    <t>72-344</t>
  </si>
  <si>
    <t>Rewal</t>
  </si>
  <si>
    <t>KPP Gryfino</t>
  </si>
  <si>
    <t xml:space="preserve">ul. Plac Wolności 9 </t>
  </si>
  <si>
    <t>74-505</t>
  </si>
  <si>
    <t>Mieszkowice</t>
  </si>
  <si>
    <t>00054800</t>
  </si>
  <si>
    <t xml:space="preserve">KPP Kamień Pomorski </t>
  </si>
  <si>
    <t xml:space="preserve">ul. Świerczewskiego 1 </t>
  </si>
  <si>
    <t>72-510</t>
  </si>
  <si>
    <t xml:space="preserve">Wolin </t>
  </si>
  <si>
    <t>BW-3.9</t>
  </si>
  <si>
    <t>W-3.9</t>
  </si>
  <si>
    <t>00070073</t>
  </si>
  <si>
    <t xml:space="preserve">KPP Pyrzyce </t>
  </si>
  <si>
    <t>ul. Kościuszki 24</t>
  </si>
  <si>
    <t>74-200</t>
  </si>
  <si>
    <t>Pyrzyce</t>
  </si>
  <si>
    <t>00322669</t>
  </si>
  <si>
    <t>KPP Sławno</t>
  </si>
  <si>
    <t xml:space="preserve">ul. Rzemieślnicza 47 </t>
  </si>
  <si>
    <t>76-150</t>
  </si>
  <si>
    <t>Darłowo</t>
  </si>
  <si>
    <t>00210253</t>
  </si>
  <si>
    <t xml:space="preserve">67 b  </t>
  </si>
  <si>
    <t>76-142</t>
  </si>
  <si>
    <t>Malechowo</t>
  </si>
  <si>
    <t>00363863</t>
  </si>
  <si>
    <t>KPP Koszalin</t>
  </si>
  <si>
    <t>ul. Koszalińska 8 A</t>
  </si>
  <si>
    <t>76-020</t>
  </si>
  <si>
    <t>Bobolice</t>
  </si>
  <si>
    <t>00068938</t>
  </si>
  <si>
    <t xml:space="preserve">ul. Łużycka 27  </t>
  </si>
  <si>
    <t>76-004</t>
  </si>
  <si>
    <t>Sianów</t>
  </si>
  <si>
    <t>00280243</t>
  </si>
  <si>
    <t>KPP Myślibórz</t>
  </si>
  <si>
    <t xml:space="preserve"> ul. Kościuszki 7 </t>
  </si>
  <si>
    <t>74-400</t>
  </si>
  <si>
    <t>Dębno</t>
  </si>
  <si>
    <t>90803</t>
  </si>
  <si>
    <t>PL0031910906</t>
  </si>
  <si>
    <t>KMP Świnoujście</t>
  </si>
  <si>
    <t xml:space="preserve">ul. Sosnowa 8  </t>
  </si>
  <si>
    <t>72-602</t>
  </si>
  <si>
    <t>Świnoujście</t>
  </si>
  <si>
    <t>027928</t>
  </si>
  <si>
    <t xml:space="preserve">ul. Sienkiewicza 25 </t>
  </si>
  <si>
    <t>72-600</t>
  </si>
  <si>
    <t xml:space="preserve">KPP Wałcz </t>
  </si>
  <si>
    <t xml:space="preserve"> ul. Kościuszki 31</t>
  </si>
  <si>
    <t>78-600</t>
  </si>
  <si>
    <t>Wałcz</t>
  </si>
  <si>
    <t>00038465</t>
  </si>
  <si>
    <t>KPP Police</t>
  </si>
  <si>
    <t>ul. Welecka 2</t>
  </si>
  <si>
    <t>72-006</t>
  </si>
  <si>
    <t>Mierzyn</t>
  </si>
  <si>
    <t>267</t>
  </si>
  <si>
    <t>PL0031911773</t>
  </si>
  <si>
    <t>KPP Świdwin</t>
  </si>
  <si>
    <t xml:space="preserve">ul. Grunwaldzka 36 </t>
  </si>
  <si>
    <t>78-320</t>
  </si>
  <si>
    <t>Połczyn Zdrój</t>
  </si>
  <si>
    <t>00006599</t>
  </si>
  <si>
    <t>KPP Goleniów</t>
  </si>
  <si>
    <t xml:space="preserve">ul.  Wojska Polskiego 9  </t>
  </si>
  <si>
    <t>72-200</t>
  </si>
  <si>
    <t xml:space="preserve">Nowogard </t>
  </si>
  <si>
    <t>druga</t>
  </si>
  <si>
    <t>czas określony</t>
  </si>
  <si>
    <t>1019522</t>
  </si>
  <si>
    <t xml:space="preserve">ul. Krzywoustego 8  </t>
  </si>
  <si>
    <t>72-112</t>
  </si>
  <si>
    <t>Stepnica</t>
  </si>
  <si>
    <t>suma</t>
  </si>
  <si>
    <t>CZĘŚĆ II</t>
  </si>
  <si>
    <t>KMP Koszalin</t>
  </si>
  <si>
    <t>ul. Ogrodowa 16 B</t>
  </si>
  <si>
    <t>75-037</t>
  </si>
  <si>
    <t>Koszalin</t>
  </si>
  <si>
    <t>BZ-3.6</t>
  </si>
  <si>
    <t>Z-3.6</t>
  </si>
  <si>
    <t>26822541</t>
  </si>
  <si>
    <t>1201994040</t>
  </si>
  <si>
    <t>KPP Kołobrzeg</t>
  </si>
  <si>
    <t xml:space="preserve">ul. Wyzwolenia 37 </t>
  </si>
  <si>
    <t>78-131</t>
  </si>
  <si>
    <t xml:space="preserve">Dźwirzyno </t>
  </si>
  <si>
    <t>1202700054</t>
  </si>
  <si>
    <t>ul. 6-go Marca 6</t>
  </si>
  <si>
    <t>76-032</t>
  </si>
  <si>
    <t>Mielno</t>
  </si>
  <si>
    <t>BZ-1.1</t>
  </si>
  <si>
    <t>Ls-1.1</t>
  </si>
  <si>
    <t>CZĘŚĆ III</t>
  </si>
  <si>
    <t>Operator Sieci Dystrybucyjnej -G.EN Gaz sp. z o.o. Tarnowo Podgórne</t>
  </si>
  <si>
    <t>72-500</t>
  </si>
  <si>
    <t>Międzyzdroje</t>
  </si>
  <si>
    <t>G.EN GAZ ENERGIA  Sp. Z.o.o ul. Dorczyka 1 82-080 Tarnowo Podgórne</t>
  </si>
  <si>
    <t>W-2</t>
  </si>
  <si>
    <t>79878</t>
  </si>
  <si>
    <t>104000029360</t>
  </si>
  <si>
    <t>W-3</t>
  </si>
  <si>
    <t>12712060</t>
  </si>
  <si>
    <t>101600028210</t>
  </si>
  <si>
    <t>72-400</t>
  </si>
  <si>
    <t xml:space="preserve">Kamień Pomorski </t>
  </si>
  <si>
    <t>00814</t>
  </si>
  <si>
    <t>101600017200</t>
  </si>
  <si>
    <t>KPP Łobez</t>
  </si>
  <si>
    <t xml:space="preserve">ul. Żeromskiego 6  </t>
  </si>
  <si>
    <t>72-315</t>
  </si>
  <si>
    <t>Resko</t>
  </si>
  <si>
    <t>ZLm-2</t>
  </si>
  <si>
    <t>017532</t>
  </si>
  <si>
    <t>114000022010</t>
  </si>
  <si>
    <t>*Zamawiający oświadcza, że nie ma zawartych żadnych dodatkowych umów / aneksów w ramach akcji promocyjnych i programów lojalnościowych, które uniemożliwiłyby zawarcie nowej umowy sprzedażowej</t>
  </si>
  <si>
    <t>PPG wg grup taryfowych:</t>
  </si>
  <si>
    <t>,</t>
  </si>
  <si>
    <t>Grupa taryfowa OSD</t>
  </si>
  <si>
    <t>ilość ppg</t>
  </si>
  <si>
    <t>Moc umowna</t>
  </si>
  <si>
    <t xml:space="preserve"> zapotrzebowanie na paliwo gazowe 12 miesięcy (kWh) - zamówienie podstawowe </t>
  </si>
  <si>
    <t>CZĘŚĆ  I</t>
  </si>
  <si>
    <t>Suma</t>
  </si>
  <si>
    <t>Ls-1,1</t>
  </si>
  <si>
    <t>razem</t>
  </si>
  <si>
    <t>01751215</t>
  </si>
  <si>
    <t>PL0031912220</t>
  </si>
  <si>
    <t>02478691</t>
  </si>
  <si>
    <t>00961192</t>
  </si>
  <si>
    <t>02232469</t>
  </si>
  <si>
    <t>Obiekty podległe pod jednostki</t>
  </si>
  <si>
    <t>00716558</t>
  </si>
  <si>
    <t>PL0031911294</t>
  </si>
  <si>
    <t>02182068</t>
  </si>
  <si>
    <t>01238184</t>
  </si>
  <si>
    <t>UL. Kopernika 2</t>
  </si>
  <si>
    <t>ul. Żwirki i Wigury 2</t>
  </si>
  <si>
    <t>ul. Mickiewicza 65</t>
  </si>
  <si>
    <t>Załącznik nr 1 do wniosku - Szczegółowy Opis Przedmiotu Zamówienia</t>
  </si>
  <si>
    <t>ul. Polanowska 1</t>
  </si>
  <si>
    <t>ul. Armii Krajowej 1</t>
  </si>
  <si>
    <t>78-300</t>
  </si>
  <si>
    <t>Świdwin</t>
  </si>
  <si>
    <t>76-100</t>
  </si>
  <si>
    <t>Sławno</t>
  </si>
  <si>
    <t>KPP Białogard</t>
  </si>
  <si>
    <t>ul. Wyszyńskiego 3</t>
  </si>
  <si>
    <t>78-200</t>
  </si>
  <si>
    <t>Białogard</t>
  </si>
  <si>
    <t>BZ-4</t>
  </si>
  <si>
    <t>Z-4</t>
  </si>
  <si>
    <t>CZĘŚĆ  IV</t>
  </si>
  <si>
    <t>Duon Dystrybucja S.A., Wysogotowo 62-081 Przeźmierowo</t>
  </si>
  <si>
    <t>ul. Jedności Narodowej 54</t>
  </si>
  <si>
    <t>74-240</t>
  </si>
  <si>
    <t>Lipiany</t>
  </si>
  <si>
    <t>Duon Dystrybucja S.A., Serdeczna 8  62-081 Przeźmierowo</t>
  </si>
  <si>
    <t>HD-2.S</t>
  </si>
  <si>
    <t>834874</t>
  </si>
  <si>
    <t>26944768</t>
  </si>
  <si>
    <t>1209000037</t>
  </si>
  <si>
    <t>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</si>
</sst>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0"/>
    <numFmt numFmtId="165" formatCode="#,##0.00\ &quot;zł&quot;"/>
    <numFmt numFmtId="166" formatCode="0.000"/>
    <numFmt numFmtId="167" formatCode="_-* #,##0.00\ [$zł-415]_-;\-* #,##0.00\ [$zł-415]_-;_-* &quot;-&quot;??\ [$zł-415]_-;_-@_-"/>
    <numFmt numFmtId="168" formatCode="#,##0.00&quot; zł&quot;"/>
    <numFmt numFmtId="169" formatCode="#,##0.000\ &quot;zł&quot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3F3F3F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u/>
      <sz val="9"/>
      <color theme="4" tint="-0.499984740745262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indexed="63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1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E6E6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</fills>
  <borders count="9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/>
      <right style="thin">
        <color rgb="FF3F3F3F"/>
      </right>
      <top style="thin">
        <color theme="2" tint="-9.9948118533890809E-2"/>
      </top>
      <bottom/>
      <diagonal/>
    </border>
    <border>
      <left/>
      <right style="thin">
        <color rgb="FF3F3F3F"/>
      </right>
      <top/>
      <bottom/>
      <diagonal/>
    </border>
    <border>
      <left style="double">
        <color theme="2" tint="-0.499984740745262"/>
      </left>
      <right/>
      <top style="double">
        <color theme="2" tint="-0.499984740745262"/>
      </top>
      <bottom/>
      <diagonal/>
    </border>
    <border>
      <left/>
      <right style="double">
        <color theme="2" tint="-0.499984740745262"/>
      </right>
      <top style="double">
        <color theme="2" tint="-0.499984740745262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double">
        <color theme="2" tint="-0.499984740745262"/>
      </left>
      <right style="thin">
        <color rgb="FF3F3F3F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rgb="FF3F3F3F"/>
      </left>
      <right style="thin">
        <color rgb="FF3F3F3F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rgb="FF3F3F3F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indexed="8"/>
      </bottom>
      <diagonal/>
    </border>
    <border>
      <left style="thin">
        <color rgb="FF3F3F3F"/>
      </left>
      <right/>
      <top/>
      <bottom style="thin">
        <color indexed="8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thin">
        <color rgb="FF3F3F3F"/>
      </left>
      <right style="thin">
        <color rgb="FF3F3F3F"/>
      </right>
      <top/>
      <bottom style="thin">
        <color indexed="8"/>
      </bottom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medium">
        <color theme="2" tint="-0.24994659260841701"/>
      </left>
      <right style="medium">
        <color theme="2" tint="-0.24994659260841701"/>
      </right>
      <top style="thin">
        <color indexed="8"/>
      </top>
      <bottom style="medium">
        <color theme="2" tint="-0.2499465926084170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7F7F7F"/>
      </left>
      <right/>
      <top style="double">
        <color rgb="FF7F7F7F"/>
      </top>
      <bottom style="double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rgb="FF3F3F3F"/>
      </left>
      <right/>
      <top style="double">
        <color theme="1" tint="0.499984740745262"/>
      </top>
      <bottom/>
      <diagonal/>
    </border>
    <border>
      <left/>
      <right style="thin">
        <color rgb="FF3F3F3F"/>
      </right>
      <top style="double">
        <color theme="1" tint="0.499984740745262"/>
      </top>
      <bottom/>
      <diagonal/>
    </border>
    <border>
      <left/>
      <right/>
      <top/>
      <bottom style="double">
        <color theme="1" tint="0.499984740745262"/>
      </bottom>
      <diagonal/>
    </border>
    <border>
      <left/>
      <right/>
      <top style="thin">
        <color rgb="FF3F3F3F"/>
      </top>
      <bottom style="double">
        <color theme="1" tint="0.499984740745262"/>
      </bottom>
      <diagonal/>
    </border>
    <border>
      <left style="thin">
        <color indexed="8"/>
      </left>
      <right/>
      <top style="double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double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double">
        <color theme="1" tint="0.499984740745262"/>
      </left>
      <right style="thin">
        <color indexed="8"/>
      </right>
      <top/>
      <bottom style="double">
        <color theme="1" tint="0.499984740745262"/>
      </bottom>
      <diagonal/>
    </border>
    <border>
      <left style="thin">
        <color indexed="8"/>
      </left>
      <right style="thin">
        <color indexed="8"/>
      </right>
      <top/>
      <bottom style="double">
        <color theme="1" tint="0.499984740745262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double">
        <color theme="1" tint="0.499984740745262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double">
        <color theme="1" tint="0.499984740745262"/>
      </top>
      <bottom style="thin">
        <color rgb="FF3F3F3F"/>
      </bottom>
      <diagonal/>
    </border>
    <border>
      <left/>
      <right style="thin">
        <color rgb="FF3F3F3F"/>
      </right>
      <top style="double">
        <color theme="1" tint="0.499984740745262"/>
      </top>
      <bottom style="thin">
        <color rgb="FF3F3F3F"/>
      </bottom>
      <diagonal/>
    </border>
    <border>
      <left style="double">
        <color indexed="23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 style="thin">
        <color rgb="FF3F3F3F"/>
      </top>
      <bottom/>
      <diagonal/>
    </border>
    <border>
      <left style="double">
        <color theme="1" tint="0.499984740745262"/>
      </left>
      <right style="thin">
        <color indexed="8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8"/>
      </left>
      <right style="thin">
        <color indexed="8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theme="2" tint="-0.499984740745262"/>
      </left>
      <right style="thin">
        <color indexed="64"/>
      </right>
      <top style="double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double">
        <color theme="2" tint="-0.499984740745262"/>
      </bottom>
      <diagonal/>
    </border>
    <border>
      <left style="thin">
        <color rgb="FF3F3F3F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double">
        <color theme="1" tint="0.24994659260841701"/>
      </left>
      <right style="thin">
        <color indexed="64"/>
      </right>
      <top style="double">
        <color theme="1" tint="0.24994659260841701"/>
      </top>
      <bottom style="double">
        <color theme="1" tint="0.24994659260841701"/>
      </bottom>
      <diagonal/>
    </border>
    <border>
      <left style="double">
        <color theme="1"/>
      </left>
      <right style="thin">
        <color indexed="64"/>
      </right>
      <top style="double">
        <color theme="1"/>
      </top>
      <bottom style="double">
        <color theme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thin">
        <color indexed="64"/>
      </right>
      <top/>
      <bottom style="double">
        <color indexed="63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5" fillId="0" borderId="0" applyNumberFormat="0" applyFill="0" applyBorder="0" applyAlignment="0" applyProtection="0"/>
    <xf numFmtId="0" fontId="2" fillId="3" borderId="2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0" borderId="0"/>
    <xf numFmtId="0" fontId="35" fillId="26" borderId="0" applyNumberFormat="0" applyBorder="0" applyAlignment="0" applyProtection="0"/>
    <xf numFmtId="0" fontId="38" fillId="26" borderId="75" applyNumberFormat="0" applyAlignment="0" applyProtection="0"/>
    <xf numFmtId="0" fontId="4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76" applyNumberFormat="0" applyAlignment="0" applyProtection="0"/>
  </cellStyleXfs>
  <cellXfs count="417">
    <xf numFmtId="0" fontId="0" fillId="0" borderId="0" xfId="0"/>
    <xf numFmtId="0" fontId="9" fillId="12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 wrapText="1"/>
    </xf>
    <xf numFmtId="0" fontId="12" fillId="13" borderId="21" xfId="10" applyFont="1" applyFill="1" applyBorder="1" applyAlignment="1">
      <alignment horizontal="center" vertical="center" wrapText="1"/>
    </xf>
    <xf numFmtId="0" fontId="12" fillId="13" borderId="22" xfId="10" applyFont="1" applyFill="1" applyBorder="1" applyAlignment="1">
      <alignment horizontal="center" vertical="center" wrapText="1"/>
    </xf>
    <xf numFmtId="0" fontId="12" fillId="13" borderId="23" xfId="10" applyFont="1" applyFill="1" applyBorder="1" applyAlignment="1">
      <alignment horizontal="center" vertical="center" wrapText="1"/>
    </xf>
    <xf numFmtId="0" fontId="12" fillId="9" borderId="26" xfId="10" applyFont="1" applyBorder="1" applyAlignment="1">
      <alignment horizontal="center" vertical="center" textRotation="90" wrapText="1"/>
    </xf>
    <xf numFmtId="0" fontId="12" fillId="9" borderId="27" xfId="10" applyFont="1" applyBorder="1" applyAlignment="1">
      <alignment horizontal="center" vertical="center" textRotation="90" wrapText="1"/>
    </xf>
    <xf numFmtId="0" fontId="16" fillId="8" borderId="22" xfId="9" applyFont="1" applyBorder="1" applyAlignment="1">
      <alignment horizontal="center" vertical="center" textRotation="90" wrapText="1"/>
    </xf>
    <xf numFmtId="0" fontId="16" fillId="8" borderId="22" xfId="9" applyFont="1" applyBorder="1" applyAlignment="1">
      <alignment horizontal="center" vertical="center" wrapText="1"/>
    </xf>
    <xf numFmtId="0" fontId="16" fillId="8" borderId="23" xfId="9" applyFont="1" applyBorder="1" applyAlignment="1">
      <alignment horizontal="center" vertical="center" wrapText="1"/>
    </xf>
    <xf numFmtId="0" fontId="16" fillId="8" borderId="29" xfId="9" applyFont="1" applyBorder="1" applyAlignment="1">
      <alignment horizontal="center" vertical="center" textRotation="90" wrapText="1"/>
    </xf>
    <xf numFmtId="0" fontId="17" fillId="12" borderId="0" xfId="11" applyFill="1"/>
    <xf numFmtId="0" fontId="21" fillId="10" borderId="20" xfId="0" applyFont="1" applyFill="1" applyBorder="1" applyAlignment="1">
      <alignment vertical="center"/>
    </xf>
    <xf numFmtId="0" fontId="21" fillId="13" borderId="20" xfId="0" applyFont="1" applyFill="1" applyBorder="1" applyAlignment="1" applyProtection="1">
      <alignment vertical="center"/>
      <protection locked="0"/>
    </xf>
    <xf numFmtId="0" fontId="21" fillId="13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center" wrapText="1"/>
    </xf>
    <xf numFmtId="0" fontId="21" fillId="0" borderId="38" xfId="0" applyFont="1" applyBorder="1" applyAlignment="1" applyProtection="1">
      <alignment horizontal="left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23" fillId="0" borderId="20" xfId="0" applyFont="1" applyBorder="1" applyAlignment="1">
      <alignment horizontal="fill" vertical="center" wrapText="1"/>
    </xf>
    <xf numFmtId="0" fontId="23" fillId="0" borderId="20" xfId="0" applyFont="1" applyBorder="1" applyAlignment="1">
      <alignment vertical="center"/>
    </xf>
    <xf numFmtId="0" fontId="19" fillId="0" borderId="20" xfId="0" applyFont="1" applyBorder="1" applyAlignment="1" applyProtection="1">
      <alignment vertical="center" wrapText="1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17" borderId="20" xfId="0" applyFont="1" applyFill="1" applyBorder="1" applyAlignment="1" applyProtection="1">
      <alignment vertical="center" wrapTex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vertical="center"/>
      <protection locked="0"/>
    </xf>
    <xf numFmtId="164" fontId="19" fillId="0" borderId="39" xfId="0" applyNumberFormat="1" applyFont="1" applyBorder="1" applyAlignment="1" applyProtection="1">
      <alignment vertical="center"/>
      <protection locked="0"/>
    </xf>
    <xf numFmtId="4" fontId="19" fillId="0" borderId="39" xfId="0" applyNumberFormat="1" applyFont="1" applyBorder="1" applyAlignment="1" applyProtection="1">
      <alignment vertical="center"/>
      <protection locked="0"/>
    </xf>
    <xf numFmtId="0" fontId="21" fillId="10" borderId="39" xfId="0" applyFont="1" applyFill="1" applyBorder="1" applyAlignment="1">
      <alignment vertical="center"/>
    </xf>
    <xf numFmtId="0" fontId="21" fillId="13" borderId="39" xfId="0" applyFont="1" applyFill="1" applyBorder="1" applyAlignment="1" applyProtection="1">
      <alignment vertical="center"/>
      <protection locked="0"/>
    </xf>
    <xf numFmtId="0" fontId="21" fillId="13" borderId="39" xfId="0" applyFont="1" applyFill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left" vertical="center" wrapText="1"/>
    </xf>
    <xf numFmtId="0" fontId="21" fillId="0" borderId="42" xfId="0" applyFont="1" applyBorder="1" applyAlignment="1" applyProtection="1">
      <alignment horizontal="left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23" fillId="0" borderId="39" xfId="0" applyFont="1" applyBorder="1" applyAlignment="1">
      <alignment horizontal="fill" vertical="center" wrapText="1"/>
    </xf>
    <xf numFmtId="0" fontId="23" fillId="0" borderId="39" xfId="0" applyFont="1" applyBorder="1" applyAlignment="1">
      <alignment vertical="center"/>
    </xf>
    <xf numFmtId="0" fontId="19" fillId="0" borderId="39" xfId="0" applyFont="1" applyBorder="1" applyAlignment="1" applyProtection="1">
      <alignment vertical="center" wrapText="1"/>
      <protection locked="0"/>
    </xf>
    <xf numFmtId="0" fontId="19" fillId="17" borderId="39" xfId="0" applyFont="1" applyFill="1" applyBorder="1" applyAlignment="1" applyProtection="1">
      <alignment vertical="center" wrapText="1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left"/>
      <protection locked="0"/>
    </xf>
    <xf numFmtId="0" fontId="16" fillId="5" borderId="39" xfId="6" applyFont="1" applyBorder="1" applyAlignment="1" applyProtection="1">
      <alignment vertical="center" wrapText="1"/>
      <protection locked="0"/>
    </xf>
    <xf numFmtId="0" fontId="19" fillId="12" borderId="39" xfId="0" applyFont="1" applyFill="1" applyBorder="1" applyAlignment="1" applyProtection="1">
      <alignment vertical="center"/>
      <protection locked="0"/>
    </xf>
    <xf numFmtId="166" fontId="23" fillId="18" borderId="44" xfId="0" applyNumberFormat="1" applyFont="1" applyFill="1" applyBorder="1"/>
    <xf numFmtId="164" fontId="23" fillId="18" borderId="44" xfId="0" applyNumberFormat="1" applyFont="1" applyFill="1" applyBorder="1"/>
    <xf numFmtId="164" fontId="19" fillId="12" borderId="39" xfId="0" applyNumberFormat="1" applyFont="1" applyFill="1" applyBorder="1" applyAlignment="1" applyProtection="1">
      <alignment vertical="center"/>
      <protection locked="0"/>
    </xf>
    <xf numFmtId="0" fontId="19" fillId="19" borderId="39" xfId="0" applyFont="1" applyFill="1" applyBorder="1" applyAlignment="1" applyProtection="1">
      <alignment vertical="center" wrapText="1"/>
      <protection locked="0"/>
    </xf>
    <xf numFmtId="166" fontId="23" fillId="18" borderId="44" xfId="0" applyNumberFormat="1" applyFont="1" applyFill="1" applyBorder="1" applyAlignment="1">
      <alignment horizontal="right"/>
    </xf>
    <xf numFmtId="166" fontId="19" fillId="12" borderId="39" xfId="0" applyNumberFormat="1" applyFont="1" applyFill="1" applyBorder="1" applyAlignment="1" applyProtection="1">
      <alignment vertical="center"/>
      <protection locked="0"/>
    </xf>
    <xf numFmtId="164" fontId="23" fillId="18" borderId="44" xfId="0" applyNumberFormat="1" applyFont="1" applyFill="1" applyBorder="1" applyAlignment="1">
      <alignment horizontal="right"/>
    </xf>
    <xf numFmtId="164" fontId="23" fillId="12" borderId="44" xfId="0" applyNumberFormat="1" applyFont="1" applyFill="1" applyBorder="1"/>
    <xf numFmtId="0" fontId="22" fillId="12" borderId="39" xfId="0" applyFont="1" applyFill="1" applyBorder="1" applyAlignment="1">
      <alignment horizontal="left" vertical="center" wrapText="1"/>
    </xf>
    <xf numFmtId="0" fontId="21" fillId="12" borderId="43" xfId="0" applyFont="1" applyFill="1" applyBorder="1" applyAlignment="1" applyProtection="1">
      <alignment horizontal="left"/>
      <protection locked="0"/>
    </xf>
    <xf numFmtId="0" fontId="21" fillId="12" borderId="39" xfId="0" applyFont="1" applyFill="1" applyBorder="1" applyAlignment="1" applyProtection="1">
      <alignment horizontal="center"/>
      <protection locked="0"/>
    </xf>
    <xf numFmtId="0" fontId="19" fillId="12" borderId="39" xfId="0" applyFont="1" applyFill="1" applyBorder="1" applyAlignment="1" applyProtection="1">
      <alignment horizontal="left"/>
      <protection locked="0"/>
    </xf>
    <xf numFmtId="0" fontId="23" fillId="12" borderId="39" xfId="0" applyFont="1" applyFill="1" applyBorder="1" applyAlignment="1">
      <alignment horizontal="fill" vertical="center" wrapText="1"/>
    </xf>
    <xf numFmtId="0" fontId="19" fillId="12" borderId="39" xfId="0" applyFont="1" applyFill="1" applyBorder="1" applyAlignment="1" applyProtection="1">
      <alignment horizontal="center" vertical="center"/>
      <protection locked="0"/>
    </xf>
    <xf numFmtId="49" fontId="19" fillId="12" borderId="39" xfId="0" applyNumberFormat="1" applyFont="1" applyFill="1" applyBorder="1" applyAlignment="1" applyProtection="1">
      <alignment horizontal="center" vertical="center"/>
      <protection locked="0"/>
    </xf>
    <xf numFmtId="166" fontId="26" fillId="18" borderId="44" xfId="0" applyNumberFormat="1" applyFont="1" applyFill="1" applyBorder="1"/>
    <xf numFmtId="164" fontId="26" fillId="18" borderId="44" xfId="0" applyNumberFormat="1" applyFont="1" applyFill="1" applyBorder="1"/>
    <xf numFmtId="0" fontId="21" fillId="0" borderId="39" xfId="0" applyFont="1" applyBorder="1" applyAlignment="1" applyProtection="1">
      <alignment horizontal="left"/>
      <protection locked="0"/>
    </xf>
    <xf numFmtId="0" fontId="19" fillId="0" borderId="43" xfId="0" applyFont="1" applyBorder="1" applyAlignment="1" applyProtection="1">
      <alignment vertical="center"/>
      <protection locked="0"/>
    </xf>
    <xf numFmtId="0" fontId="19" fillId="19" borderId="46" xfId="0" applyFont="1" applyFill="1" applyBorder="1" applyAlignment="1" applyProtection="1">
      <alignment vertical="center" wrapText="1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164" fontId="23" fillId="12" borderId="39" xfId="0" applyNumberFormat="1" applyFont="1" applyFill="1" applyBorder="1" applyAlignment="1">
      <alignment vertical="center"/>
    </xf>
    <xf numFmtId="0" fontId="16" fillId="5" borderId="48" xfId="6" applyFont="1" applyBorder="1" applyAlignment="1" applyProtection="1">
      <alignment vertical="center" wrapText="1"/>
      <protection locked="0"/>
    </xf>
    <xf numFmtId="0" fontId="19" fillId="19" borderId="48" xfId="0" applyFont="1" applyFill="1" applyBorder="1" applyAlignment="1" applyProtection="1">
      <alignment vertical="center" wrapText="1"/>
      <protection locked="0"/>
    </xf>
    <xf numFmtId="49" fontId="19" fillId="12" borderId="39" xfId="0" applyNumberFormat="1" applyFont="1" applyFill="1" applyBorder="1" applyAlignment="1" applyProtection="1">
      <alignment vertical="center"/>
      <protection locked="0"/>
    </xf>
    <xf numFmtId="0" fontId="9" fillId="13" borderId="39" xfId="0" applyFont="1" applyFill="1" applyBorder="1" applyAlignment="1">
      <alignment vertical="center"/>
    </xf>
    <xf numFmtId="0" fontId="22" fillId="0" borderId="39" xfId="11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left"/>
    </xf>
    <xf numFmtId="0" fontId="23" fillId="0" borderId="43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0" fontId="23" fillId="12" borderId="39" xfId="0" applyFont="1" applyFill="1" applyBorder="1" applyAlignment="1">
      <alignment vertical="center"/>
    </xf>
    <xf numFmtId="0" fontId="23" fillId="12" borderId="39" xfId="0" applyFont="1" applyFill="1" applyBorder="1" applyAlignment="1">
      <alignment horizontal="right" vertical="center"/>
    </xf>
    <xf numFmtId="0" fontId="19" fillId="12" borderId="39" xfId="0" applyFont="1" applyFill="1" applyBorder="1" applyAlignment="1" applyProtection="1">
      <alignment horizontal="right" vertical="center"/>
      <protection locked="0"/>
    </xf>
    <xf numFmtId="166" fontId="23" fillId="12" borderId="39" xfId="0" applyNumberFormat="1" applyFont="1" applyFill="1" applyBorder="1" applyAlignment="1">
      <alignment horizontal="right" vertical="center"/>
    </xf>
    <xf numFmtId="166" fontId="23" fillId="12" borderId="39" xfId="0" applyNumberFormat="1" applyFont="1" applyFill="1" applyBorder="1" applyAlignment="1">
      <alignment vertical="center"/>
    </xf>
    <xf numFmtId="0" fontId="23" fillId="17" borderId="48" xfId="0" applyFont="1" applyFill="1" applyBorder="1" applyAlignment="1">
      <alignment vertical="center"/>
    </xf>
    <xf numFmtId="0" fontId="23" fillId="0" borderId="47" xfId="0" applyFont="1" applyBorder="1" applyAlignment="1">
      <alignment horizontal="center" vertical="center"/>
    </xf>
    <xf numFmtId="166" fontId="23" fillId="0" borderId="39" xfId="0" applyNumberFormat="1" applyFont="1" applyBorder="1" applyAlignment="1">
      <alignment vertical="center"/>
    </xf>
    <xf numFmtId="164" fontId="23" fillId="0" borderId="39" xfId="0" applyNumberFormat="1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19" borderId="48" xfId="0" applyFont="1" applyFill="1" applyBorder="1" applyAlignment="1">
      <alignment vertical="center"/>
    </xf>
    <xf numFmtId="0" fontId="16" fillId="12" borderId="39" xfId="0" applyFont="1" applyFill="1" applyBorder="1" applyAlignment="1">
      <alignment vertical="center"/>
    </xf>
    <xf numFmtId="0" fontId="22" fillId="21" borderId="39" xfId="11" applyFont="1" applyFill="1" applyBorder="1" applyAlignment="1">
      <alignment horizontal="left" vertical="center" wrapText="1"/>
    </xf>
    <xf numFmtId="0" fontId="16" fillId="5" borderId="48" xfId="6" applyFont="1" applyBorder="1" applyAlignment="1">
      <alignment vertical="center"/>
    </xf>
    <xf numFmtId="0" fontId="22" fillId="0" borderId="20" xfId="11" applyFont="1" applyBorder="1" applyAlignment="1">
      <alignment horizontal="left" vertical="center" wrapText="1"/>
    </xf>
    <xf numFmtId="0" fontId="22" fillId="0" borderId="39" xfId="11" applyFont="1" applyBorder="1" applyAlignment="1">
      <alignment horizontal="left" vertical="center"/>
    </xf>
    <xf numFmtId="0" fontId="24" fillId="13" borderId="8" xfId="6" applyFont="1" applyFill="1" applyBorder="1" applyAlignment="1" applyProtection="1">
      <alignment horizontal="center" vertical="center"/>
      <protection locked="0"/>
    </xf>
    <xf numFmtId="0" fontId="17" fillId="12" borderId="45" xfId="11" applyFill="1" applyBorder="1"/>
    <xf numFmtId="0" fontId="19" fillId="12" borderId="45" xfId="0" applyFont="1" applyFill="1" applyBorder="1" applyAlignment="1" applyProtection="1">
      <alignment vertical="center"/>
      <protection locked="0"/>
    </xf>
    <xf numFmtId="164" fontId="13" fillId="12" borderId="51" xfId="2" applyNumberFormat="1" applyFont="1" applyFill="1" applyBorder="1" applyAlignment="1">
      <alignment horizontal="right" vertical="center"/>
    </xf>
    <xf numFmtId="164" fontId="13" fillId="12" borderId="0" xfId="2" applyNumberFormat="1" applyFont="1" applyFill="1" applyBorder="1" applyAlignment="1">
      <alignment horizontal="right" vertical="center"/>
    </xf>
    <xf numFmtId="10" fontId="13" fillId="12" borderId="0" xfId="2" applyNumberFormat="1" applyFont="1" applyFill="1" applyBorder="1" applyAlignment="1">
      <alignment horizontal="right" vertical="center"/>
    </xf>
    <xf numFmtId="0" fontId="9" fillId="10" borderId="53" xfId="0" applyFont="1" applyFill="1" applyBorder="1" applyAlignment="1">
      <alignment vertical="center"/>
    </xf>
    <xf numFmtId="0" fontId="9" fillId="13" borderId="20" xfId="0" applyFont="1" applyFill="1" applyBorder="1" applyAlignment="1">
      <alignment vertical="center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16" fillId="4" borderId="20" xfId="5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9" fillId="10" borderId="47" xfId="0" applyFont="1" applyFill="1" applyBorder="1" applyAlignment="1">
      <alignment vertical="center"/>
    </xf>
    <xf numFmtId="1" fontId="9" fillId="0" borderId="44" xfId="0" applyNumberFormat="1" applyFont="1" applyBorder="1" applyAlignment="1">
      <alignment horizontal="center" wrapText="1"/>
    </xf>
    <xf numFmtId="0" fontId="16" fillId="4" borderId="39" xfId="5" applyFont="1" applyBorder="1" applyAlignment="1">
      <alignment vertical="center"/>
    </xf>
    <xf numFmtId="49" fontId="16" fillId="12" borderId="39" xfId="0" applyNumberFormat="1" applyFont="1" applyFill="1" applyBorder="1" applyAlignment="1">
      <alignment horizontal="center" vertical="center"/>
    </xf>
    <xf numFmtId="0" fontId="29" fillId="18" borderId="44" xfId="0" applyFont="1" applyFill="1" applyBorder="1"/>
    <xf numFmtId="0" fontId="29" fillId="18" borderId="44" xfId="0" applyFont="1" applyFill="1" applyBorder="1" applyAlignment="1">
      <alignment horizontal="right"/>
    </xf>
    <xf numFmtId="0" fontId="23" fillId="19" borderId="36" xfId="0" applyFont="1" applyFill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19" fillId="0" borderId="36" xfId="0" applyFont="1" applyBorder="1" applyAlignment="1" applyProtection="1">
      <alignment horizontal="center" vertical="center"/>
      <protection locked="0"/>
    </xf>
    <xf numFmtId="0" fontId="24" fillId="13" borderId="56" xfId="6" applyFont="1" applyFill="1" applyBorder="1" applyAlignment="1">
      <alignment horizontal="center"/>
    </xf>
    <xf numFmtId="0" fontId="23" fillId="22" borderId="39" xfId="0" applyFont="1" applyFill="1" applyBorder="1" applyAlignment="1">
      <alignment vertical="center"/>
    </xf>
    <xf numFmtId="49" fontId="23" fillId="12" borderId="39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 wrapText="1"/>
    </xf>
    <xf numFmtId="0" fontId="9" fillId="12" borderId="0" xfId="0" applyFont="1" applyFill="1" applyAlignment="1">
      <alignment horizontal="center" vertical="center"/>
    </xf>
    <xf numFmtId="49" fontId="9" fillId="12" borderId="0" xfId="0" applyNumberFormat="1" applyFont="1" applyFill="1" applyAlignment="1">
      <alignment horizontal="center" vertical="center"/>
    </xf>
    <xf numFmtId="0" fontId="20" fillId="11" borderId="57" xfId="0" applyFont="1" applyFill="1" applyBorder="1" applyAlignment="1">
      <alignment vertical="center"/>
    </xf>
    <xf numFmtId="3" fontId="9" fillId="12" borderId="0" xfId="0" applyNumberFormat="1" applyFont="1" applyFill="1" applyAlignment="1">
      <alignment vertical="center"/>
    </xf>
    <xf numFmtId="0" fontId="13" fillId="2" borderId="15" xfId="2" applyFont="1" applyBorder="1" applyAlignment="1">
      <alignment horizontal="center" vertical="center" textRotation="90"/>
    </xf>
    <xf numFmtId="0" fontId="13" fillId="2" borderId="15" xfId="2" applyFont="1" applyBorder="1" applyAlignment="1">
      <alignment horizontal="center" vertical="center"/>
    </xf>
    <xf numFmtId="0" fontId="13" fillId="2" borderId="15" xfId="2" applyFont="1" applyBorder="1" applyAlignment="1">
      <alignment horizontal="center" vertical="center" wrapText="1"/>
    </xf>
    <xf numFmtId="0" fontId="13" fillId="12" borderId="0" xfId="2" applyFont="1" applyFill="1" applyBorder="1" applyAlignment="1">
      <alignment horizontal="center" vertical="center" textRotation="90"/>
    </xf>
    <xf numFmtId="0" fontId="13" fillId="12" borderId="0" xfId="2" applyFont="1" applyFill="1" applyBorder="1" applyAlignment="1">
      <alignment horizontal="center" vertical="center"/>
    </xf>
    <xf numFmtId="0" fontId="13" fillId="12" borderId="0" xfId="2" applyFont="1" applyFill="1" applyBorder="1" applyAlignment="1">
      <alignment horizontal="center" vertical="center" wrapText="1"/>
    </xf>
    <xf numFmtId="0" fontId="13" fillId="12" borderId="62" xfId="2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1" fillId="0" borderId="3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 wrapText="1"/>
    </xf>
    <xf numFmtId="0" fontId="28" fillId="2" borderId="1" xfId="2" applyFont="1" applyAlignment="1">
      <alignment vertical="center"/>
    </xf>
    <xf numFmtId="0" fontId="28" fillId="2" borderId="1" xfId="2" applyFont="1" applyAlignment="1">
      <alignment horizontal="center" vertical="center" wrapText="1"/>
    </xf>
    <xf numFmtId="0" fontId="3" fillId="12" borderId="63" xfId="2" applyFill="1" applyBorder="1" applyAlignment="1">
      <alignment vertical="center"/>
    </xf>
    <xf numFmtId="0" fontId="3" fillId="12" borderId="63" xfId="2" applyFill="1" applyBorder="1" applyAlignment="1">
      <alignment horizontal="center" vertical="center"/>
    </xf>
    <xf numFmtId="0" fontId="3" fillId="12" borderId="63" xfId="2" applyFill="1" applyBorder="1" applyAlignment="1">
      <alignment horizontal="center" vertical="center" wrapText="1"/>
    </xf>
    <xf numFmtId="164" fontId="3" fillId="12" borderId="63" xfId="2" applyNumberForma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31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28" fillId="2" borderId="22" xfId="2" applyFont="1" applyBorder="1" applyAlignment="1">
      <alignment vertical="center"/>
    </xf>
    <xf numFmtId="0" fontId="28" fillId="2" borderId="23" xfId="2" applyFont="1" applyBorder="1" applyAlignment="1">
      <alignment vertical="center"/>
    </xf>
    <xf numFmtId="0" fontId="28" fillId="2" borderId="36" xfId="2" applyFont="1" applyBorder="1" applyAlignment="1">
      <alignment horizontal="center" vertical="center"/>
    </xf>
    <xf numFmtId="0" fontId="3" fillId="12" borderId="41" xfId="2" applyFill="1" applyBorder="1" applyAlignment="1">
      <alignment vertical="center"/>
    </xf>
    <xf numFmtId="0" fontId="3" fillId="12" borderId="51" xfId="2" applyFill="1" applyBorder="1" applyAlignment="1">
      <alignment horizontal="center" vertical="center"/>
    </xf>
    <xf numFmtId="164" fontId="3" fillId="12" borderId="41" xfId="2" applyNumberFormat="1" applyFill="1" applyBorder="1" applyAlignment="1">
      <alignment vertical="center" wrapText="1"/>
    </xf>
    <xf numFmtId="4" fontId="9" fillId="0" borderId="20" xfId="0" applyNumberFormat="1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/>
    </xf>
    <xf numFmtId="4" fontId="9" fillId="0" borderId="39" xfId="0" applyNumberFormat="1" applyFont="1" applyBorder="1" applyAlignment="1">
      <alignment vertical="center" wrapText="1"/>
    </xf>
    <xf numFmtId="0" fontId="33" fillId="13" borderId="39" xfId="0" applyFont="1" applyFill="1" applyBorder="1" applyAlignment="1">
      <alignment vertical="center"/>
    </xf>
    <xf numFmtId="0" fontId="28" fillId="2" borderId="40" xfId="2" applyFont="1" applyBorder="1" applyAlignment="1">
      <alignment vertical="center"/>
    </xf>
    <xf numFmtId="0" fontId="28" fillId="2" borderId="54" xfId="2" applyFont="1" applyBorder="1" applyAlignment="1">
      <alignment horizontal="center" vertical="center"/>
    </xf>
    <xf numFmtId="0" fontId="9" fillId="12" borderId="37" xfId="0" applyFont="1" applyFill="1" applyBorder="1" applyAlignment="1">
      <alignment vertical="center"/>
    </xf>
    <xf numFmtId="0" fontId="9" fillId="12" borderId="67" xfId="0" applyFont="1" applyFill="1" applyBorder="1" applyAlignment="1">
      <alignment vertical="center"/>
    </xf>
    <xf numFmtId="0" fontId="16" fillId="11" borderId="72" xfId="9" applyFont="1" applyFill="1" applyBorder="1" applyAlignment="1">
      <alignment vertical="center"/>
    </xf>
    <xf numFmtId="0" fontId="6" fillId="11" borderId="62" xfId="9" applyFont="1" applyFill="1" applyBorder="1" applyAlignment="1">
      <alignment vertical="center"/>
    </xf>
    <xf numFmtId="166" fontId="23" fillId="18" borderId="0" xfId="0" applyNumberFormat="1" applyFont="1" applyFill="1" applyBorder="1"/>
    <xf numFmtId="166" fontId="23" fillId="18" borderId="0" xfId="0" applyNumberFormat="1" applyFont="1" applyFill="1" applyBorder="1" applyAlignment="1">
      <alignment horizontal="right"/>
    </xf>
    <xf numFmtId="166" fontId="26" fillId="18" borderId="0" xfId="0" applyNumberFormat="1" applyFont="1" applyFill="1" applyBorder="1"/>
    <xf numFmtId="0" fontId="0" fillId="23" borderId="0" xfId="0" applyFill="1"/>
    <xf numFmtId="0" fontId="0" fillId="24" borderId="0" xfId="0" applyFill="1"/>
    <xf numFmtId="0" fontId="23" fillId="25" borderId="20" xfId="0" applyFont="1" applyFill="1" applyBorder="1" applyAlignment="1">
      <alignment vertical="center"/>
    </xf>
    <xf numFmtId="0" fontId="0" fillId="25" borderId="0" xfId="0" applyFill="1"/>
    <xf numFmtId="1" fontId="9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9" fillId="18" borderId="0" xfId="0" applyFont="1" applyFill="1" applyBorder="1"/>
    <xf numFmtId="0" fontId="29" fillId="18" borderId="0" xfId="0" applyFont="1" applyFill="1" applyBorder="1" applyAlignment="1">
      <alignment horizontal="right"/>
    </xf>
    <xf numFmtId="0" fontId="9" fillId="12" borderId="39" xfId="0" applyFont="1" applyFill="1" applyBorder="1" applyAlignment="1">
      <alignment horizontal="left"/>
    </xf>
    <xf numFmtId="0" fontId="9" fillId="12" borderId="39" xfId="0" applyFont="1" applyFill="1" applyBorder="1" applyAlignment="1">
      <alignment horizontal="center"/>
    </xf>
    <xf numFmtId="0" fontId="23" fillId="12" borderId="39" xfId="0" applyFont="1" applyFill="1" applyBorder="1" applyAlignment="1">
      <alignment horizontal="left"/>
    </xf>
    <xf numFmtId="0" fontId="19" fillId="12" borderId="39" xfId="0" applyFont="1" applyFill="1" applyBorder="1" applyAlignment="1" applyProtection="1">
      <alignment vertical="center" wrapText="1"/>
      <protection locked="0"/>
    </xf>
    <xf numFmtId="0" fontId="23" fillId="12" borderId="43" xfId="0" applyFont="1" applyFill="1" applyBorder="1" applyAlignment="1">
      <alignment vertical="center"/>
    </xf>
    <xf numFmtId="0" fontId="23" fillId="12" borderId="48" xfId="0" applyFont="1" applyFill="1" applyBorder="1" applyAlignment="1">
      <alignment vertical="center"/>
    </xf>
    <xf numFmtId="0" fontId="23" fillId="12" borderId="47" xfId="0" applyFont="1" applyFill="1" applyBorder="1" applyAlignment="1">
      <alignment horizontal="center" vertical="center"/>
    </xf>
    <xf numFmtId="0" fontId="23" fillId="12" borderId="39" xfId="0" applyFont="1" applyFill="1" applyBorder="1" applyAlignment="1">
      <alignment horizontal="center" vertical="center"/>
    </xf>
    <xf numFmtId="0" fontId="21" fillId="12" borderId="0" xfId="0" applyFont="1" applyFill="1" applyBorder="1" applyAlignment="1" applyProtection="1">
      <alignment horizontal="center" vertical="center"/>
      <protection locked="0"/>
    </xf>
    <xf numFmtId="0" fontId="22" fillId="12" borderId="0" xfId="11" applyFont="1" applyFill="1" applyBorder="1" applyAlignment="1">
      <alignment horizontal="left" vertical="center" wrapText="1"/>
    </xf>
    <xf numFmtId="0" fontId="9" fillId="12" borderId="0" xfId="0" applyFont="1" applyFill="1" applyBorder="1" applyAlignment="1">
      <alignment horizontal="left"/>
    </xf>
    <xf numFmtId="1" fontId="9" fillId="12" borderId="0" xfId="0" applyNumberFormat="1" applyFont="1" applyFill="1" applyBorder="1" applyAlignment="1">
      <alignment horizontal="center" wrapText="1"/>
    </xf>
    <xf numFmtId="0" fontId="23" fillId="12" borderId="0" xfId="0" applyFont="1" applyFill="1" applyBorder="1" applyAlignment="1">
      <alignment horizontal="left"/>
    </xf>
    <xf numFmtId="0" fontId="23" fillId="12" borderId="0" xfId="0" applyFont="1" applyFill="1" applyBorder="1" applyAlignment="1">
      <alignment horizontal="fill" vertical="center" wrapText="1"/>
    </xf>
    <xf numFmtId="0" fontId="23" fillId="12" borderId="0" xfId="0" applyFont="1" applyFill="1" applyBorder="1" applyAlignment="1">
      <alignment vertical="center"/>
    </xf>
    <xf numFmtId="0" fontId="23" fillId="12" borderId="0" xfId="0" applyFont="1" applyFill="1" applyBorder="1" applyAlignment="1">
      <alignment horizontal="center" vertical="center"/>
    </xf>
    <xf numFmtId="49" fontId="23" fillId="12" borderId="0" xfId="0" applyNumberFormat="1" applyFont="1" applyFill="1" applyBorder="1" applyAlignment="1">
      <alignment horizontal="center" vertical="center"/>
    </xf>
    <xf numFmtId="166" fontId="23" fillId="12" borderId="0" xfId="0" applyNumberFormat="1" applyFont="1" applyFill="1" applyBorder="1" applyAlignment="1">
      <alignment vertical="center"/>
    </xf>
    <xf numFmtId="164" fontId="23" fillId="12" borderId="0" xfId="0" applyNumberFormat="1" applyFont="1" applyFill="1" applyBorder="1" applyAlignment="1">
      <alignment vertical="center"/>
    </xf>
    <xf numFmtId="0" fontId="0" fillId="12" borderId="0" xfId="0" applyFill="1"/>
    <xf numFmtId="0" fontId="16" fillId="4" borderId="77" xfId="5" applyFont="1" applyBorder="1" applyAlignment="1">
      <alignment vertical="center"/>
    </xf>
    <xf numFmtId="0" fontId="28" fillId="2" borderId="69" xfId="2" applyFont="1" applyBorder="1" applyAlignment="1">
      <alignment horizontal="center" vertical="center"/>
    </xf>
    <xf numFmtId="0" fontId="16" fillId="0" borderId="0" xfId="11" applyFont="1" applyBorder="1" applyAlignment="1">
      <alignment horizontal="center"/>
    </xf>
    <xf numFmtId="164" fontId="10" fillId="0" borderId="0" xfId="11" applyNumberFormat="1" applyFont="1" applyBorder="1"/>
    <xf numFmtId="9" fontId="10" fillId="0" borderId="0" xfId="11" applyNumberFormat="1" applyFont="1" applyBorder="1"/>
    <xf numFmtId="0" fontId="9" fillId="12" borderId="0" xfId="0" applyFont="1" applyFill="1" applyBorder="1" applyAlignment="1">
      <alignment vertical="center"/>
    </xf>
    <xf numFmtId="0" fontId="31" fillId="0" borderId="77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19" fillId="12" borderId="43" xfId="0" applyFont="1" applyFill="1" applyBorder="1" applyAlignment="1" applyProtection="1">
      <alignment vertical="center"/>
      <protection locked="0"/>
    </xf>
    <xf numFmtId="0" fontId="22" fillId="12" borderId="39" xfId="11" applyFont="1" applyFill="1" applyBorder="1" applyAlignment="1">
      <alignment horizontal="left" vertical="center" wrapText="1"/>
    </xf>
    <xf numFmtId="0" fontId="19" fillId="19" borderId="42" xfId="0" applyFont="1" applyFill="1" applyBorder="1" applyAlignment="1" applyProtection="1">
      <alignment vertical="center" wrapText="1"/>
      <protection locked="0"/>
    </xf>
    <xf numFmtId="0" fontId="23" fillId="31" borderId="48" xfId="0" applyFont="1" applyFill="1" applyBorder="1" applyAlignment="1">
      <alignment vertical="center"/>
    </xf>
    <xf numFmtId="0" fontId="22" fillId="12" borderId="20" xfId="11" applyFont="1" applyFill="1" applyBorder="1" applyAlignment="1">
      <alignment horizontal="left" vertical="center" wrapText="1"/>
    </xf>
    <xf numFmtId="0" fontId="9" fillId="12" borderId="20" xfId="0" applyFont="1" applyFill="1" applyBorder="1" applyAlignment="1">
      <alignment horizontal="left"/>
    </xf>
    <xf numFmtId="0" fontId="9" fillId="12" borderId="20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left"/>
    </xf>
    <xf numFmtId="0" fontId="23" fillId="12" borderId="20" xfId="0" applyFont="1" applyFill="1" applyBorder="1" applyAlignment="1">
      <alignment horizontal="fill" vertical="center" wrapText="1"/>
    </xf>
    <xf numFmtId="0" fontId="23" fillId="12" borderId="20" xfId="0" applyFont="1" applyFill="1" applyBorder="1" applyAlignment="1">
      <alignment vertical="center"/>
    </xf>
    <xf numFmtId="1" fontId="9" fillId="12" borderId="44" xfId="0" applyNumberFormat="1" applyFont="1" applyFill="1" applyBorder="1" applyAlignment="1">
      <alignment horizontal="center" wrapText="1"/>
    </xf>
    <xf numFmtId="0" fontId="9" fillId="32" borderId="53" xfId="0" applyFont="1" applyFill="1" applyBorder="1" applyAlignment="1">
      <alignment vertical="center"/>
    </xf>
    <xf numFmtId="0" fontId="9" fillId="32" borderId="3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21" fillId="33" borderId="20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>
      <alignment vertical="center"/>
    </xf>
    <xf numFmtId="0" fontId="21" fillId="33" borderId="39" xfId="0" applyFont="1" applyFill="1" applyBorder="1" applyAlignment="1" applyProtection="1">
      <alignment horizontal="center" vertical="center"/>
      <protection locked="0"/>
    </xf>
    <xf numFmtId="0" fontId="19" fillId="12" borderId="43" xfId="0" applyFont="1" applyFill="1" applyBorder="1" applyAlignment="1" applyProtection="1">
      <alignment vertical="center" wrapText="1"/>
      <protection locked="0"/>
    </xf>
    <xf numFmtId="0" fontId="23" fillId="35" borderId="39" xfId="0" applyFont="1" applyFill="1" applyBorder="1" applyAlignment="1">
      <alignment vertical="center"/>
    </xf>
    <xf numFmtId="0" fontId="19" fillId="12" borderId="20" xfId="0" applyFont="1" applyFill="1" applyBorder="1" applyAlignment="1" applyProtection="1">
      <alignment horizontal="center" vertical="center"/>
      <protection locked="0"/>
    </xf>
    <xf numFmtId="0" fontId="23" fillId="12" borderId="20" xfId="0" applyFont="1" applyFill="1" applyBorder="1" applyAlignment="1">
      <alignment horizontal="center" vertical="center"/>
    </xf>
    <xf numFmtId="49" fontId="19" fillId="12" borderId="20" xfId="0" applyNumberFormat="1" applyFont="1" applyFill="1" applyBorder="1" applyAlignment="1">
      <alignment horizontal="center" vertical="center"/>
    </xf>
    <xf numFmtId="49" fontId="23" fillId="12" borderId="20" xfId="0" applyNumberFormat="1" applyFont="1" applyFill="1" applyBorder="1" applyAlignment="1">
      <alignment horizontal="center" vertical="center"/>
    </xf>
    <xf numFmtId="166" fontId="29" fillId="12" borderId="44" xfId="0" applyNumberFormat="1" applyFont="1" applyFill="1" applyBorder="1"/>
    <xf numFmtId="166" fontId="19" fillId="12" borderId="39" xfId="1" applyNumberFormat="1" applyFont="1" applyFill="1" applyBorder="1" applyAlignment="1">
      <alignment vertical="center"/>
    </xf>
    <xf numFmtId="0" fontId="36" fillId="36" borderId="0" xfId="12" applyNumberFormat="1" applyFont="1" applyFill="1" applyBorder="1" applyAlignment="1" applyProtection="1">
      <alignment horizontal="center" vertical="center"/>
    </xf>
    <xf numFmtId="0" fontId="37" fillId="37" borderId="0" xfId="12" applyNumberFormat="1" applyFont="1" applyFill="1" applyBorder="1" applyAlignment="1" applyProtection="1">
      <alignment horizontal="center" vertical="center" wrapText="1"/>
    </xf>
    <xf numFmtId="0" fontId="39" fillId="26" borderId="39" xfId="0" applyFont="1" applyFill="1" applyBorder="1" applyAlignment="1">
      <alignment vertical="center"/>
    </xf>
    <xf numFmtId="0" fontId="19" fillId="33" borderId="39" xfId="0" applyFont="1" applyFill="1" applyBorder="1" applyAlignment="1" applyProtection="1">
      <alignment vertical="center"/>
      <protection locked="0"/>
    </xf>
    <xf numFmtId="0" fontId="19" fillId="33" borderId="39" xfId="0" applyFont="1" applyFill="1" applyBorder="1" applyAlignment="1">
      <alignment vertical="center"/>
    </xf>
    <xf numFmtId="0" fontId="23" fillId="33" borderId="43" xfId="0" applyFont="1" applyFill="1" applyBorder="1" applyAlignment="1">
      <alignment vertical="center"/>
    </xf>
    <xf numFmtId="0" fontId="19" fillId="33" borderId="49" xfId="0" applyFont="1" applyFill="1" applyBorder="1" applyAlignment="1">
      <alignment vertical="center"/>
    </xf>
    <xf numFmtId="0" fontId="24" fillId="13" borderId="83" xfId="11" applyFont="1" applyFill="1" applyBorder="1" applyAlignment="1">
      <alignment horizontal="center"/>
    </xf>
    <xf numFmtId="0" fontId="36" fillId="38" borderId="82" xfId="15" applyNumberFormat="1" applyFont="1" applyFill="1" applyBorder="1" applyAlignment="1" applyProtection="1">
      <alignment horizontal="center" vertical="center"/>
    </xf>
    <xf numFmtId="0" fontId="32" fillId="0" borderId="39" xfId="11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/>
    </xf>
    <xf numFmtId="0" fontId="32" fillId="0" borderId="39" xfId="0" applyFont="1" applyBorder="1" applyAlignment="1">
      <alignment horizontal="center"/>
    </xf>
    <xf numFmtId="0" fontId="32" fillId="0" borderId="39" xfId="0" applyFont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6" fontId="32" fillId="0" borderId="39" xfId="0" applyNumberFormat="1" applyFont="1" applyBorder="1" applyAlignment="1">
      <alignment vertical="center"/>
    </xf>
    <xf numFmtId="1" fontId="32" fillId="0" borderId="39" xfId="0" applyNumberFormat="1" applyFont="1" applyBorder="1" applyAlignment="1">
      <alignment vertical="center"/>
    </xf>
    <xf numFmtId="3" fontId="32" fillId="0" borderId="39" xfId="0" applyNumberFormat="1" applyFont="1" applyBorder="1" applyAlignment="1">
      <alignment vertical="center"/>
    </xf>
    <xf numFmtId="0" fontId="42" fillId="21" borderId="39" xfId="0" applyFont="1" applyFill="1" applyBorder="1" applyAlignment="1" applyProtection="1">
      <alignment vertical="center"/>
      <protection locked="0"/>
    </xf>
    <xf numFmtId="3" fontId="43" fillId="21" borderId="39" xfId="13" applyNumberFormat="1" applyFont="1" applyFill="1" applyBorder="1" applyAlignment="1" applyProtection="1">
      <alignment horizontal="right" vertical="center"/>
    </xf>
    <xf numFmtId="4" fontId="32" fillId="0" borderId="20" xfId="0" applyNumberFormat="1" applyFont="1" applyBorder="1" applyAlignment="1">
      <alignment vertical="center"/>
    </xf>
    <xf numFmtId="4" fontId="32" fillId="0" borderId="39" xfId="0" applyNumberFormat="1" applyFont="1" applyBorder="1" applyAlignment="1">
      <alignment vertical="center"/>
    </xf>
    <xf numFmtId="4" fontId="10" fillId="2" borderId="1" xfId="2" applyNumberFormat="1" applyFont="1" applyAlignment="1">
      <alignment vertical="center"/>
    </xf>
    <xf numFmtId="4" fontId="9" fillId="0" borderId="77" xfId="0" applyNumberFormat="1" applyFont="1" applyBorder="1" applyAlignment="1">
      <alignment vertical="center" wrapText="1"/>
    </xf>
    <xf numFmtId="4" fontId="9" fillId="0" borderId="68" xfId="0" applyNumberFormat="1" applyFont="1" applyBorder="1" applyAlignment="1">
      <alignment vertical="center" wrapText="1"/>
    </xf>
    <xf numFmtId="4" fontId="10" fillId="2" borderId="69" xfId="2" applyNumberFormat="1" applyFont="1" applyBorder="1" applyAlignment="1">
      <alignment vertical="center" wrapText="1"/>
    </xf>
    <xf numFmtId="4" fontId="6" fillId="11" borderId="36" xfId="9" applyNumberFormat="1" applyFont="1" applyFill="1" applyBorder="1" applyAlignment="1">
      <alignment vertical="center"/>
    </xf>
    <xf numFmtId="4" fontId="41" fillId="2" borderId="1" xfId="2" applyNumberFormat="1" applyFont="1" applyAlignment="1">
      <alignment vertical="center" wrapText="1"/>
    </xf>
    <xf numFmtId="4" fontId="10" fillId="2" borderId="1" xfId="2" applyNumberFormat="1" applyFont="1" applyAlignment="1">
      <alignment vertical="center" wrapText="1"/>
    </xf>
    <xf numFmtId="0" fontId="28" fillId="12" borderId="1" xfId="2" applyFont="1" applyFill="1" applyAlignment="1">
      <alignment vertical="center"/>
    </xf>
    <xf numFmtId="0" fontId="28" fillId="12" borderId="0" xfId="2" applyFont="1" applyFill="1" applyBorder="1" applyAlignment="1">
      <alignment horizontal="center" vertical="center"/>
    </xf>
    <xf numFmtId="0" fontId="28" fillId="12" borderId="50" xfId="2" applyFont="1" applyFill="1" applyBorder="1" applyAlignment="1">
      <alignment vertical="center"/>
    </xf>
    <xf numFmtId="0" fontId="28" fillId="12" borderId="84" xfId="2" applyFont="1" applyFill="1" applyBorder="1" applyAlignment="1">
      <alignment vertical="center"/>
    </xf>
    <xf numFmtId="0" fontId="28" fillId="12" borderId="84" xfId="2" applyFont="1" applyFill="1" applyBorder="1" applyAlignment="1">
      <alignment horizontal="center" vertical="center"/>
    </xf>
    <xf numFmtId="164" fontId="10" fillId="12" borderId="50" xfId="2" applyNumberFormat="1" applyFont="1" applyFill="1" applyBorder="1" applyAlignment="1">
      <alignment vertical="center" wrapText="1"/>
    </xf>
    <xf numFmtId="0" fontId="28" fillId="12" borderId="78" xfId="2" applyFont="1" applyFill="1" applyBorder="1" applyAlignment="1">
      <alignment vertical="center"/>
    </xf>
    <xf numFmtId="0" fontId="25" fillId="12" borderId="78" xfId="2" applyFont="1" applyFill="1" applyBorder="1" applyAlignment="1">
      <alignment horizontal="center" vertical="center"/>
    </xf>
    <xf numFmtId="4" fontId="22" fillId="12" borderId="1" xfId="2" applyNumberFormat="1" applyFont="1" applyFill="1" applyAlignment="1">
      <alignment vertical="center" wrapText="1"/>
    </xf>
    <xf numFmtId="0" fontId="29" fillId="0" borderId="39" xfId="0" applyFont="1" applyBorder="1" applyAlignment="1">
      <alignment horizontal="left"/>
    </xf>
    <xf numFmtId="0" fontId="29" fillId="0" borderId="39" xfId="0" applyFont="1" applyBorder="1" applyAlignment="1">
      <alignment horizontal="fill" vertical="center" wrapText="1"/>
    </xf>
    <xf numFmtId="0" fontId="29" fillId="0" borderId="39" xfId="0" applyFon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 wrapText="1"/>
    </xf>
    <xf numFmtId="0" fontId="15" fillId="2" borderId="17" xfId="2" applyFont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right" vertical="center"/>
    </xf>
    <xf numFmtId="0" fontId="8" fillId="10" borderId="0" xfId="0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center" vertical="center"/>
    </xf>
    <xf numFmtId="0" fontId="17" fillId="11" borderId="0" xfId="11" applyFill="1" applyBorder="1"/>
    <xf numFmtId="0" fontId="17" fillId="12" borderId="0" xfId="11" applyFill="1" applyBorder="1"/>
    <xf numFmtId="0" fontId="19" fillId="12" borderId="0" xfId="11" applyFont="1" applyFill="1" applyBorder="1"/>
    <xf numFmtId="0" fontId="25" fillId="2" borderId="1" xfId="2" applyFont="1" applyBorder="1" applyAlignment="1" applyProtection="1">
      <alignment vertical="center"/>
      <protection locked="0"/>
    </xf>
    <xf numFmtId="0" fontId="25" fillId="2" borderId="1" xfId="2" applyFont="1" applyBorder="1" applyAlignment="1" applyProtection="1">
      <alignment horizontal="center" vertical="center"/>
      <protection locked="0"/>
    </xf>
    <xf numFmtId="0" fontId="25" fillId="13" borderId="1" xfId="2" applyFont="1" applyFill="1" applyBorder="1" applyAlignment="1" applyProtection="1">
      <alignment vertical="center"/>
      <protection locked="0"/>
    </xf>
    <xf numFmtId="0" fontId="25" fillId="13" borderId="1" xfId="2" applyFont="1" applyFill="1" applyBorder="1" applyAlignment="1" applyProtection="1">
      <alignment horizontal="center" vertical="center"/>
      <protection locked="0"/>
    </xf>
    <xf numFmtId="164" fontId="19" fillId="12" borderId="0" xfId="0" applyNumberFormat="1" applyFont="1" applyFill="1" applyBorder="1" applyAlignment="1" applyProtection="1">
      <alignment vertical="center"/>
      <protection locked="0"/>
    </xf>
    <xf numFmtId="166" fontId="19" fillId="12" borderId="0" xfId="0" applyNumberFormat="1" applyFont="1" applyFill="1" applyBorder="1" applyAlignment="1" applyProtection="1">
      <alignment vertical="center"/>
      <protection locked="0"/>
    </xf>
    <xf numFmtId="164" fontId="26" fillId="18" borderId="0" xfId="0" applyNumberFormat="1" applyFont="1" applyFill="1" applyBorder="1"/>
    <xf numFmtId="0" fontId="23" fillId="20" borderId="2" xfId="4" applyFont="1" applyFill="1" applyBorder="1" applyAlignment="1">
      <alignment vertical="center"/>
    </xf>
    <xf numFmtId="0" fontId="9" fillId="11" borderId="0" xfId="0" applyFont="1" applyFill="1" applyBorder="1" applyAlignment="1">
      <alignment vertical="center"/>
    </xf>
    <xf numFmtId="0" fontId="17" fillId="12" borderId="0" xfId="11" applyFill="1" applyBorder="1" applyAlignment="1">
      <alignment vertical="center"/>
    </xf>
    <xf numFmtId="10" fontId="17" fillId="12" borderId="0" xfId="11" applyNumberFormat="1" applyFill="1" applyBorder="1"/>
    <xf numFmtId="0" fontId="17" fillId="0" borderId="0" xfId="11" applyBorder="1"/>
    <xf numFmtId="0" fontId="30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>
      <alignment horizontal="center" vertical="center"/>
    </xf>
    <xf numFmtId="164" fontId="20" fillId="11" borderId="87" xfId="0" applyNumberFormat="1" applyFont="1" applyFill="1" applyBorder="1" applyAlignment="1">
      <alignment vertical="center"/>
    </xf>
    <xf numFmtId="0" fontId="4" fillId="11" borderId="58" xfId="7" applyFont="1" applyFill="1" applyBorder="1" applyAlignment="1">
      <alignment vertical="center"/>
    </xf>
    <xf numFmtId="0" fontId="4" fillId="11" borderId="59" xfId="7" applyFont="1" applyFill="1" applyBorder="1" applyAlignment="1">
      <alignment vertical="center"/>
    </xf>
    <xf numFmtId="0" fontId="6" fillId="8" borderId="58" xfId="9" applyFont="1" applyBorder="1" applyAlignment="1">
      <alignment vertical="center"/>
    </xf>
    <xf numFmtId="0" fontId="6" fillId="8" borderId="59" xfId="9" applyFont="1" applyBorder="1" applyAlignment="1">
      <alignment vertical="center"/>
    </xf>
    <xf numFmtId="0" fontId="6" fillId="8" borderId="70" xfId="9" applyFont="1" applyBorder="1" applyAlignment="1">
      <alignment vertical="center"/>
    </xf>
    <xf numFmtId="0" fontId="6" fillId="8" borderId="71" xfId="9" applyFont="1" applyBorder="1" applyAlignment="1">
      <alignment vertical="center"/>
    </xf>
    <xf numFmtId="0" fontId="6" fillId="8" borderId="85" xfId="9" applyFont="1" applyBorder="1" applyAlignment="1">
      <alignment vertical="center"/>
    </xf>
    <xf numFmtId="0" fontId="6" fillId="8" borderId="86" xfId="9" applyFont="1" applyBorder="1" applyAlignment="1">
      <alignment vertical="center"/>
    </xf>
    <xf numFmtId="164" fontId="3" fillId="12" borderId="0" xfId="2" applyNumberFormat="1" applyFill="1" applyBorder="1" applyAlignment="1">
      <alignment vertical="center"/>
    </xf>
    <xf numFmtId="166" fontId="3" fillId="12" borderId="0" xfId="2" applyNumberFormat="1" applyFill="1" applyBorder="1" applyAlignment="1">
      <alignment vertical="center"/>
    </xf>
    <xf numFmtId="164" fontId="10" fillId="12" borderId="3" xfId="2" applyNumberFormat="1" applyFont="1" applyFill="1" applyBorder="1" applyAlignment="1">
      <alignment vertical="center"/>
    </xf>
    <xf numFmtId="4" fontId="9" fillId="12" borderId="4" xfId="0" applyNumberFormat="1" applyFont="1" applyFill="1" applyBorder="1" applyAlignment="1">
      <alignment vertical="center"/>
    </xf>
    <xf numFmtId="0" fontId="4" fillId="12" borderId="0" xfId="7" applyFont="1" applyFill="1" applyBorder="1" applyAlignment="1">
      <alignment vertical="center"/>
    </xf>
    <xf numFmtId="0" fontId="13" fillId="12" borderId="3" xfId="2" applyFont="1" applyFill="1" applyBorder="1" applyAlignment="1">
      <alignment horizontal="center" vertical="center" wrapText="1"/>
    </xf>
    <xf numFmtId="0" fontId="6" fillId="12" borderId="0" xfId="9" applyFont="1" applyFill="1" applyBorder="1" applyAlignment="1">
      <alignment vertical="center"/>
    </xf>
    <xf numFmtId="4" fontId="32" fillId="12" borderId="4" xfId="0" applyNumberFormat="1" applyFont="1" applyFill="1" applyBorder="1" applyAlignment="1">
      <alignment vertical="center"/>
    </xf>
    <xf numFmtId="4" fontId="10" fillId="12" borderId="3" xfId="2" applyNumberFormat="1" applyFont="1" applyFill="1" applyBorder="1" applyAlignment="1">
      <alignment vertical="center"/>
    </xf>
    <xf numFmtId="4" fontId="9" fillId="12" borderId="52" xfId="0" applyNumberFormat="1" applyFont="1" applyFill="1" applyBorder="1" applyAlignment="1">
      <alignment vertical="center"/>
    </xf>
    <xf numFmtId="4" fontId="10" fillId="12" borderId="0" xfId="2" applyNumberFormat="1" applyFont="1" applyFill="1" applyBorder="1" applyAlignment="1">
      <alignment vertical="center" wrapText="1"/>
    </xf>
    <xf numFmtId="0" fontId="6" fillId="12" borderId="4" xfId="9" applyFont="1" applyFill="1" applyBorder="1" applyAlignment="1">
      <alignment vertical="center"/>
    </xf>
    <xf numFmtId="4" fontId="41" fillId="12" borderId="3" xfId="2" applyNumberFormat="1" applyFont="1" applyFill="1" applyBorder="1" applyAlignment="1">
      <alignment vertical="center"/>
    </xf>
    <xf numFmtId="4" fontId="6" fillId="12" borderId="52" xfId="9" applyNumberFormat="1" applyFont="1" applyFill="1" applyBorder="1" applyAlignment="1">
      <alignment vertical="center"/>
    </xf>
    <xf numFmtId="0" fontId="28" fillId="2" borderId="30" xfId="2" applyFont="1" applyBorder="1" applyAlignment="1">
      <alignment horizontal="center" vertical="center"/>
    </xf>
    <xf numFmtId="0" fontId="28" fillId="2" borderId="79" xfId="2" applyFont="1" applyBorder="1" applyAlignment="1">
      <alignment horizontal="center" vertical="center"/>
    </xf>
    <xf numFmtId="0" fontId="28" fillId="12" borderId="80" xfId="2" applyFont="1" applyFill="1" applyBorder="1" applyAlignment="1">
      <alignment horizontal="center" vertical="center"/>
    </xf>
    <xf numFmtId="0" fontId="28" fillId="12" borderId="81" xfId="2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right" vertical="center"/>
    </xf>
    <xf numFmtId="0" fontId="10" fillId="8" borderId="3" xfId="9" applyFont="1" applyBorder="1" applyAlignment="1">
      <alignment horizontal="center" vertical="center"/>
    </xf>
    <xf numFmtId="0" fontId="10" fillId="8" borderId="0" xfId="9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" fillId="7" borderId="5" xfId="8" applyBorder="1" applyAlignment="1">
      <alignment horizontal="center" vertical="center" wrapText="1"/>
    </xf>
    <xf numFmtId="0" fontId="1" fillId="7" borderId="6" xfId="8" applyBorder="1" applyAlignment="1">
      <alignment horizontal="center" vertical="center" wrapText="1"/>
    </xf>
    <xf numFmtId="0" fontId="1" fillId="7" borderId="7" xfId="8" applyBorder="1" applyAlignment="1">
      <alignment horizontal="center" vertical="center" wrapText="1"/>
    </xf>
    <xf numFmtId="0" fontId="12" fillId="9" borderId="0" xfId="10" applyFont="1" applyBorder="1" applyAlignment="1">
      <alignment horizontal="center" vertical="center" wrapText="1"/>
    </xf>
    <xf numFmtId="0" fontId="12" fillId="9" borderId="15" xfId="10" applyFont="1" applyBorder="1" applyAlignment="1">
      <alignment horizontal="center" vertical="center" wrapText="1"/>
    </xf>
    <xf numFmtId="0" fontId="1" fillId="7" borderId="8" xfId="8" applyBorder="1" applyAlignment="1">
      <alignment horizontal="center" vertical="center" wrapText="1"/>
    </xf>
    <xf numFmtId="0" fontId="1" fillId="7" borderId="9" xfId="8" applyBorder="1" applyAlignment="1">
      <alignment horizontal="center" vertical="center" wrapText="1"/>
    </xf>
    <xf numFmtId="0" fontId="1" fillId="7" borderId="10" xfId="8" applyBorder="1" applyAlignment="1">
      <alignment horizontal="center" vertical="center" wrapText="1"/>
    </xf>
    <xf numFmtId="0" fontId="12" fillId="8" borderId="11" xfId="9" applyFont="1" applyBorder="1" applyAlignment="1">
      <alignment horizontal="center" vertical="center" wrapText="1"/>
    </xf>
    <xf numFmtId="0" fontId="12" fillId="8" borderId="22" xfId="9" applyFont="1" applyBorder="1" applyAlignment="1">
      <alignment horizontal="center" vertical="center" wrapText="1"/>
    </xf>
    <xf numFmtId="0" fontId="12" fillId="9" borderId="12" xfId="10" applyFont="1" applyBorder="1" applyAlignment="1">
      <alignment horizontal="center" vertical="center" textRotation="90" wrapText="1"/>
    </xf>
    <xf numFmtId="0" fontId="12" fillId="9" borderId="24" xfId="10" applyFont="1" applyBorder="1" applyAlignment="1">
      <alignment horizontal="center" vertical="center" textRotation="90" wrapText="1"/>
    </xf>
    <xf numFmtId="0" fontId="12" fillId="13" borderId="3" xfId="10" applyFont="1" applyFill="1" applyBorder="1" applyAlignment="1">
      <alignment horizontal="center" vertical="center" wrapText="1"/>
    </xf>
    <xf numFmtId="0" fontId="12" fillId="13" borderId="25" xfId="10" applyFont="1" applyFill="1" applyBorder="1" applyAlignment="1">
      <alignment horizontal="center" vertical="center" wrapText="1"/>
    </xf>
    <xf numFmtId="0" fontId="15" fillId="2" borderId="17" xfId="2" applyFont="1" applyBorder="1" applyAlignment="1">
      <alignment horizontal="center" vertical="center" wrapText="1"/>
    </xf>
    <xf numFmtId="0" fontId="13" fillId="2" borderId="13" xfId="2" applyFont="1" applyBorder="1" applyAlignment="1">
      <alignment horizontal="center" vertical="center" wrapText="1"/>
    </xf>
    <xf numFmtId="0" fontId="14" fillId="2" borderId="14" xfId="2" applyFont="1" applyBorder="1" applyAlignment="1">
      <alignment horizontal="center" vertical="center" wrapText="1"/>
    </xf>
    <xf numFmtId="0" fontId="12" fillId="9" borderId="15" xfId="10" applyFont="1" applyBorder="1" applyAlignment="1">
      <alignment horizontal="center" vertical="center" textRotation="90" wrapText="1"/>
    </xf>
    <xf numFmtId="0" fontId="12" fillId="9" borderId="28" xfId="10" applyFont="1" applyBorder="1" applyAlignment="1">
      <alignment horizontal="center" vertical="center" textRotation="90" wrapText="1"/>
    </xf>
    <xf numFmtId="49" fontId="12" fillId="9" borderId="15" xfId="10" applyNumberFormat="1" applyFont="1" applyBorder="1" applyAlignment="1">
      <alignment horizontal="center" vertical="center" textRotation="90"/>
    </xf>
    <xf numFmtId="49" fontId="12" fillId="9" borderId="28" xfId="10" applyNumberFormat="1" applyFont="1" applyBorder="1" applyAlignment="1">
      <alignment horizontal="center" vertical="center" textRotation="90"/>
    </xf>
    <xf numFmtId="0" fontId="12" fillId="9" borderId="3" xfId="10" applyFont="1" applyBorder="1" applyAlignment="1">
      <alignment horizontal="center" vertical="center"/>
    </xf>
    <xf numFmtId="0" fontId="12" fillId="9" borderId="28" xfId="10" applyFont="1" applyBorder="1" applyAlignment="1">
      <alignment horizontal="center" vertical="center"/>
    </xf>
    <xf numFmtId="0" fontId="15" fillId="2" borderId="16" xfId="2" applyFont="1" applyBorder="1" applyAlignment="1">
      <alignment horizontal="center" vertical="center" wrapText="1"/>
    </xf>
    <xf numFmtId="0" fontId="15" fillId="2" borderId="18" xfId="2" applyFont="1" applyBorder="1" applyAlignment="1">
      <alignment horizontal="center" vertical="center" wrapText="1"/>
    </xf>
    <xf numFmtId="0" fontId="15" fillId="14" borderId="19" xfId="2" applyFont="1" applyFill="1" applyBorder="1" applyAlignment="1">
      <alignment horizontal="center" vertical="center" wrapText="1"/>
    </xf>
    <xf numFmtId="0" fontId="17" fillId="0" borderId="0" xfId="11" applyBorder="1"/>
    <xf numFmtId="0" fontId="6" fillId="15" borderId="32" xfId="9" applyFont="1" applyFill="1" applyBorder="1" applyAlignment="1">
      <alignment horizontal="center" vertical="center"/>
    </xf>
    <xf numFmtId="0" fontId="6" fillId="15" borderId="33" xfId="9" applyFont="1" applyFill="1" applyBorder="1" applyAlignment="1">
      <alignment horizontal="center" vertical="center"/>
    </xf>
    <xf numFmtId="0" fontId="18" fillId="16" borderId="34" xfId="9" applyFont="1" applyFill="1" applyBorder="1" applyAlignment="1">
      <alignment horizontal="center" vertical="center" wrapText="1"/>
    </xf>
    <xf numFmtId="0" fontId="18" fillId="16" borderId="35" xfId="9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8" fillId="2" borderId="37" xfId="2" applyFont="1" applyBorder="1" applyAlignment="1">
      <alignment horizontal="center" vertical="center"/>
    </xf>
    <xf numFmtId="0" fontId="28" fillId="2" borderId="68" xfId="2" applyFont="1" applyBorder="1" applyAlignment="1">
      <alignment horizontal="center" vertical="center"/>
    </xf>
    <xf numFmtId="0" fontId="13" fillId="2" borderId="60" xfId="2" applyFont="1" applyBorder="1" applyAlignment="1">
      <alignment horizontal="center" vertical="center" wrapText="1"/>
    </xf>
    <xf numFmtId="0" fontId="13" fillId="2" borderId="61" xfId="2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2" borderId="1" xfId="2" applyFont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8" fillId="2" borderId="31" xfId="2" applyFont="1" applyBorder="1" applyAlignment="1">
      <alignment horizontal="center" vertical="center"/>
    </xf>
    <xf numFmtId="0" fontId="36" fillId="27" borderId="73" xfId="12" applyNumberFormat="1" applyFont="1" applyFill="1" applyBorder="1" applyAlignment="1" applyProtection="1">
      <alignment horizontal="center" vertical="center"/>
    </xf>
    <xf numFmtId="0" fontId="37" fillId="26" borderId="74" xfId="12" applyNumberFormat="1" applyFont="1" applyBorder="1" applyAlignment="1" applyProtection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10" fillId="0" borderId="0" xfId="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0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5" fillId="14" borderId="88" xfId="2" applyFont="1" applyFill="1" applyBorder="1" applyAlignment="1">
      <alignment horizontal="center" vertical="center" wrapText="1"/>
    </xf>
    <xf numFmtId="0" fontId="16" fillId="8" borderId="89" xfId="9" applyFont="1" applyBorder="1" applyAlignment="1">
      <alignment horizontal="center" vertical="center" wrapText="1"/>
    </xf>
    <xf numFmtId="165" fontId="24" fillId="0" borderId="0" xfId="3" applyNumberFormat="1" applyFont="1" applyFill="1" applyBorder="1" applyAlignment="1">
      <alignment vertical="center"/>
    </xf>
    <xf numFmtId="9" fontId="16" fillId="0" borderId="0" xfId="3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 applyProtection="1">
      <alignment horizontal="right" vertical="center"/>
      <protection hidden="1"/>
    </xf>
    <xf numFmtId="164" fontId="15" fillId="33" borderId="90" xfId="2" applyNumberFormat="1" applyFont="1" applyFill="1" applyBorder="1" applyAlignment="1">
      <alignment vertical="center"/>
    </xf>
    <xf numFmtId="164" fontId="15" fillId="33" borderId="91" xfId="2" applyNumberFormat="1" applyFont="1" applyFill="1" applyBorder="1" applyAlignment="1">
      <alignment vertical="center"/>
    </xf>
    <xf numFmtId="164" fontId="15" fillId="33" borderId="91" xfId="2" applyNumberFormat="1" applyFont="1" applyFill="1" applyBorder="1" applyAlignment="1">
      <alignment horizontal="right" vertical="center"/>
    </xf>
    <xf numFmtId="165" fontId="10" fillId="0" borderId="0" xfId="4" applyNumberFormat="1" applyFont="1" applyFill="1" applyBorder="1" applyAlignment="1">
      <alignment horizontal="right" vertical="center"/>
    </xf>
    <xf numFmtId="9" fontId="10" fillId="0" borderId="0" xfId="4" applyNumberFormat="1" applyFont="1" applyFill="1" applyBorder="1" applyAlignment="1">
      <alignment horizontal="right" vertical="center"/>
    </xf>
    <xf numFmtId="164" fontId="16" fillId="33" borderId="92" xfId="2" applyNumberFormat="1" applyFont="1" applyFill="1" applyBorder="1" applyAlignment="1">
      <alignment horizontal="right" vertical="center"/>
    </xf>
    <xf numFmtId="164" fontId="10" fillId="3" borderId="93" xfId="4" applyNumberFormat="1" applyFont="1" applyBorder="1" applyAlignment="1">
      <alignment horizontal="right" vertical="center"/>
    </xf>
    <xf numFmtId="0" fontId="27" fillId="12" borderId="0" xfId="2" applyFont="1" applyFill="1" applyBorder="1" applyAlignment="1">
      <alignment horizontal="right" vertical="center"/>
    </xf>
    <xf numFmtId="165" fontId="24" fillId="0" borderId="0" xfId="3" applyNumberFormat="1" applyFont="1" applyFill="1" applyBorder="1" applyAlignment="1">
      <alignment horizontal="right" vertical="center"/>
    </xf>
    <xf numFmtId="167" fontId="24" fillId="0" borderId="0" xfId="2" applyNumberFormat="1" applyFont="1" applyFill="1" applyBorder="1" applyAlignment="1">
      <alignment horizontal="right" indent="1"/>
    </xf>
    <xf numFmtId="164" fontId="10" fillId="0" borderId="0" xfId="4" applyNumberFormat="1" applyFont="1" applyFill="1" applyBorder="1" applyAlignment="1">
      <alignment horizontal="right" vertical="center"/>
    </xf>
    <xf numFmtId="49" fontId="10" fillId="0" borderId="0" xfId="4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164" fontId="10" fillId="0" borderId="0" xfId="11" applyNumberFormat="1" applyFont="1" applyFill="1" applyBorder="1"/>
    <xf numFmtId="9" fontId="10" fillId="0" borderId="0" xfId="11" applyNumberFormat="1" applyFont="1" applyFill="1" applyBorder="1"/>
    <xf numFmtId="164" fontId="15" fillId="33" borderId="92" xfId="2" applyNumberFormat="1" applyFont="1" applyFill="1" applyBorder="1" applyAlignment="1">
      <alignment horizontal="right" vertical="center"/>
    </xf>
    <xf numFmtId="164" fontId="10" fillId="30" borderId="94" xfId="11" applyNumberFormat="1" applyFont="1" applyFill="1" applyBorder="1"/>
    <xf numFmtId="169" fontId="45" fillId="0" borderId="0" xfId="14" applyNumberFormat="1" applyFont="1" applyFill="1" applyBorder="1" applyAlignment="1" applyProtection="1">
      <alignment vertical="center"/>
    </xf>
    <xf numFmtId="9" fontId="44" fillId="0" borderId="0" xfId="13" applyNumberFormat="1" applyFont="1" applyFill="1" applyBorder="1" applyAlignment="1" applyProtection="1">
      <alignment horizontal="right" vertical="center"/>
    </xf>
    <xf numFmtId="165" fontId="41" fillId="0" borderId="0" xfId="0" applyNumberFormat="1" applyFont="1" applyFill="1" applyBorder="1" applyAlignment="1">
      <alignment horizontal="right" vertical="center"/>
    </xf>
    <xf numFmtId="168" fontId="36" fillId="0" borderId="0" xfId="16" applyNumberFormat="1" applyFont="1" applyFill="1" applyBorder="1" applyAlignment="1" applyProtection="1">
      <alignment vertical="center"/>
    </xf>
    <xf numFmtId="9" fontId="36" fillId="0" borderId="0" xfId="16" applyNumberFormat="1" applyFont="1" applyFill="1" applyBorder="1" applyAlignment="1" applyProtection="1">
      <alignment vertical="center"/>
    </xf>
    <xf numFmtId="164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68" fontId="32" fillId="34" borderId="95" xfId="14" applyNumberFormat="1" applyFont="1" applyFill="1" applyBorder="1" applyAlignment="1" applyProtection="1">
      <alignment horizontal="right" vertical="center"/>
    </xf>
    <xf numFmtId="164" fontId="36" fillId="29" borderId="96" xfId="16" applyNumberFormat="1" applyFont="1" applyBorder="1" applyAlignment="1" applyProtection="1">
      <alignment vertical="center"/>
    </xf>
    <xf numFmtId="164" fontId="10" fillId="12" borderId="0" xfId="11" applyNumberFormat="1" applyFont="1" applyFill="1" applyBorder="1"/>
    <xf numFmtId="0" fontId="9" fillId="0" borderId="0" xfId="0" applyFont="1" applyFill="1" applyBorder="1" applyAlignment="1">
      <alignment horizontal="center" vertical="center"/>
    </xf>
  </cellXfs>
  <cellStyles count="17">
    <cellStyle name="20% — akcent 1" xfId="5" builtinId="30"/>
    <cellStyle name="20% — akcent 2" xfId="6" builtinId="34"/>
    <cellStyle name="20% — akcent 3" xfId="8" builtinId="38"/>
    <cellStyle name="40% — akcent 3" xfId="9" builtinId="39"/>
    <cellStyle name="60% — akcent 3" xfId="10" builtinId="40"/>
    <cellStyle name="Akcent 3" xfId="7" builtinId="37"/>
    <cellStyle name="Dane wyjściowe" xfId="2" builtinId="21"/>
    <cellStyle name="Dziesiętny" xfId="1" builtinId="3"/>
    <cellStyle name="Excel_BuiltIn_20% — akcent 2" xfId="15" xr:uid="{78E85140-3843-42F4-97FF-9300495532F9}"/>
    <cellStyle name="Excel_BuiltIn_40% — akcent 3" xfId="12" xr:uid="{DEE61BB4-EAE3-4357-8266-A056047154AC}"/>
    <cellStyle name="Excel_BuiltIn_Dane wyjściowe" xfId="13" xr:uid="{A9FADCA4-81EC-4495-BDED-E77812864581}"/>
    <cellStyle name="Excel_BuiltIn_Tekst ostrzeżenia" xfId="14" xr:uid="{DEFE5EBF-18FA-40A1-AFE3-575713DCD6E1}"/>
    <cellStyle name="Excel_BuiltIn_Uwaga" xfId="16" xr:uid="{27E59D53-B189-415C-A8E6-5D802166ABD2}"/>
    <cellStyle name="Normalny" xfId="0" builtinId="0"/>
    <cellStyle name="Normalny 2" xfId="11" xr:uid="{C8335422-3F65-4B25-8A6A-1F6A676EEA74}"/>
    <cellStyle name="Tekst ostrzeżenia" xfId="3" builtinId="11"/>
    <cellStyle name="Uwaga" xfId="4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90"/>
  <sheetViews>
    <sheetView tabSelected="1" topLeftCell="AD1" zoomScaleNormal="100" workbookViewId="0">
      <selection activeCell="AU3" sqref="AU3:AW3"/>
    </sheetView>
  </sheetViews>
  <sheetFormatPr defaultRowHeight="15" x14ac:dyDescent="0.25"/>
  <cols>
    <col min="2" max="2" width="30.7109375" customWidth="1"/>
    <col min="3" max="3" width="20.28515625" customWidth="1"/>
    <col min="6" max="6" width="17.28515625" customWidth="1"/>
    <col min="7" max="7" width="19.140625" customWidth="1"/>
    <col min="8" max="8" width="22.42578125" customWidth="1"/>
    <col min="10" max="10" width="14.140625" customWidth="1"/>
    <col min="11" max="11" width="39.5703125" customWidth="1"/>
    <col min="13" max="13" width="20" customWidth="1"/>
    <col min="18" max="18" width="11.140625" customWidth="1"/>
    <col min="19" max="19" width="10.85546875" customWidth="1"/>
    <col min="45" max="45" width="9.140625" customWidth="1"/>
    <col min="46" max="46" width="21.42578125" customWidth="1"/>
    <col min="47" max="47" width="12.140625" customWidth="1"/>
    <col min="48" max="48" width="9.140625" customWidth="1"/>
    <col min="49" max="49" width="14.28515625" customWidth="1"/>
    <col min="50" max="53" width="9.140625" style="196"/>
  </cols>
  <sheetData>
    <row r="1" spans="1:53" x14ac:dyDescent="0.25">
      <c r="A1" s="324" t="s">
        <v>238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80"/>
      <c r="AV1" s="380"/>
      <c r="AW1" s="416"/>
      <c r="AX1" s="1"/>
      <c r="AY1" s="1"/>
      <c r="AZ1" s="1"/>
    </row>
    <row r="2" spans="1:53" ht="15.75" thickBot="1" x14ac:dyDescent="0.3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5"/>
      <c r="R2" s="276"/>
      <c r="S2" s="275"/>
      <c r="T2" s="325" t="s">
        <v>0</v>
      </c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79"/>
      <c r="AV2" s="379"/>
      <c r="AW2" s="416"/>
      <c r="AX2" s="1"/>
      <c r="AY2" s="1"/>
      <c r="AZ2" s="1"/>
    </row>
    <row r="3" spans="1:53" ht="28.5" customHeight="1" thickTop="1" thickBot="1" x14ac:dyDescent="0.3">
      <c r="A3" s="327" t="s">
        <v>1</v>
      </c>
      <c r="B3" s="329" t="s">
        <v>2</v>
      </c>
      <c r="C3" s="330"/>
      <c r="D3" s="330"/>
      <c r="E3" s="330"/>
      <c r="F3" s="331"/>
      <c r="G3" s="332" t="s">
        <v>230</v>
      </c>
      <c r="H3" s="334" t="s">
        <v>3</v>
      </c>
      <c r="I3" s="335"/>
      <c r="J3" s="336"/>
      <c r="K3" s="337" t="s">
        <v>4</v>
      </c>
      <c r="L3" s="339" t="s">
        <v>5</v>
      </c>
      <c r="M3" s="341" t="s">
        <v>6</v>
      </c>
      <c r="N3" s="344" t="s">
        <v>7</v>
      </c>
      <c r="O3" s="345"/>
      <c r="P3" s="339" t="s">
        <v>8</v>
      </c>
      <c r="Q3" s="346" t="s">
        <v>9</v>
      </c>
      <c r="R3" s="348" t="s">
        <v>10</v>
      </c>
      <c r="S3" s="350" t="s">
        <v>11</v>
      </c>
      <c r="T3" s="352" t="s">
        <v>12</v>
      </c>
      <c r="U3" s="343"/>
      <c r="V3" s="273"/>
      <c r="W3" s="343" t="s">
        <v>13</v>
      </c>
      <c r="X3" s="343"/>
      <c r="Y3" s="343" t="s">
        <v>14</v>
      </c>
      <c r="Z3" s="343"/>
      <c r="AA3" s="343" t="s">
        <v>15</v>
      </c>
      <c r="AB3" s="343"/>
      <c r="AC3" s="343" t="s">
        <v>16</v>
      </c>
      <c r="AD3" s="343"/>
      <c r="AE3" s="343" t="s">
        <v>17</v>
      </c>
      <c r="AF3" s="343"/>
      <c r="AG3" s="343" t="s">
        <v>18</v>
      </c>
      <c r="AH3" s="343"/>
      <c r="AI3" s="343" t="s">
        <v>19</v>
      </c>
      <c r="AJ3" s="343"/>
      <c r="AK3" s="343" t="s">
        <v>20</v>
      </c>
      <c r="AL3" s="343"/>
      <c r="AM3" s="343" t="s">
        <v>21</v>
      </c>
      <c r="AN3" s="343"/>
      <c r="AO3" s="343" t="s">
        <v>22</v>
      </c>
      <c r="AP3" s="343"/>
      <c r="AQ3" s="343" t="s">
        <v>23</v>
      </c>
      <c r="AR3" s="353"/>
      <c r="AS3" s="354" t="s">
        <v>24</v>
      </c>
      <c r="AT3" s="384"/>
      <c r="AU3" s="381"/>
      <c r="AV3" s="381"/>
      <c r="AW3" s="381"/>
      <c r="AX3" s="2"/>
      <c r="AY3" s="2"/>
      <c r="AZ3" s="2"/>
    </row>
    <row r="4" spans="1:53" ht="38.25" thickTop="1" thickBot="1" x14ac:dyDescent="0.3">
      <c r="A4" s="328"/>
      <c r="B4" s="3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333"/>
      <c r="H4" s="4" t="s">
        <v>30</v>
      </c>
      <c r="I4" s="4" t="s">
        <v>27</v>
      </c>
      <c r="J4" s="5" t="s">
        <v>31</v>
      </c>
      <c r="K4" s="338"/>
      <c r="L4" s="340"/>
      <c r="M4" s="342"/>
      <c r="N4" s="6" t="s">
        <v>32</v>
      </c>
      <c r="O4" s="7" t="s">
        <v>33</v>
      </c>
      <c r="P4" s="340"/>
      <c r="Q4" s="347"/>
      <c r="R4" s="349"/>
      <c r="S4" s="351"/>
      <c r="T4" s="8" t="s">
        <v>34</v>
      </c>
      <c r="U4" s="9" t="s">
        <v>35</v>
      </c>
      <c r="V4" s="9"/>
      <c r="W4" s="8" t="s">
        <v>34</v>
      </c>
      <c r="X4" s="9" t="s">
        <v>35</v>
      </c>
      <c r="Y4" s="8" t="s">
        <v>34</v>
      </c>
      <c r="Z4" s="9" t="s">
        <v>35</v>
      </c>
      <c r="AA4" s="8" t="s">
        <v>34</v>
      </c>
      <c r="AB4" s="9" t="s">
        <v>35</v>
      </c>
      <c r="AC4" s="8" t="s">
        <v>34</v>
      </c>
      <c r="AD4" s="9" t="s">
        <v>35</v>
      </c>
      <c r="AE4" s="8" t="s">
        <v>34</v>
      </c>
      <c r="AF4" s="9" t="s">
        <v>35</v>
      </c>
      <c r="AG4" s="8" t="s">
        <v>34</v>
      </c>
      <c r="AH4" s="9" t="s">
        <v>35</v>
      </c>
      <c r="AI4" s="8" t="s">
        <v>34</v>
      </c>
      <c r="AJ4" s="9" t="s">
        <v>35</v>
      </c>
      <c r="AK4" s="8" t="s">
        <v>34</v>
      </c>
      <c r="AL4" s="9" t="s">
        <v>35</v>
      </c>
      <c r="AM4" s="8" t="s">
        <v>34</v>
      </c>
      <c r="AN4" s="9" t="s">
        <v>35</v>
      </c>
      <c r="AO4" s="8" t="s">
        <v>34</v>
      </c>
      <c r="AP4" s="9" t="s">
        <v>35</v>
      </c>
      <c r="AQ4" s="8" t="s">
        <v>34</v>
      </c>
      <c r="AR4" s="10" t="s">
        <v>35</v>
      </c>
      <c r="AS4" s="11" t="s">
        <v>34</v>
      </c>
      <c r="AT4" s="385" t="s">
        <v>35</v>
      </c>
      <c r="AU4" s="382"/>
      <c r="AV4" s="382"/>
      <c r="AW4" s="383"/>
      <c r="AX4" s="2"/>
      <c r="AY4" s="2"/>
      <c r="AZ4" s="2"/>
    </row>
    <row r="5" spans="1:53" ht="16.5" thickTop="1" thickBot="1" x14ac:dyDescent="0.3">
      <c r="A5" s="27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278"/>
      <c r="AY5" s="12"/>
      <c r="AZ5" s="12"/>
    </row>
    <row r="6" spans="1:53" ht="16.5" thickTop="1" thickBot="1" x14ac:dyDescent="0.3">
      <c r="A6" s="356" t="s">
        <v>36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 t="s">
        <v>37</v>
      </c>
      <c r="O6" s="359"/>
      <c r="P6" s="359"/>
      <c r="Q6" s="359"/>
      <c r="R6" s="359"/>
      <c r="S6" s="359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9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12"/>
      <c r="AY6" s="12"/>
      <c r="AZ6" s="12"/>
    </row>
    <row r="7" spans="1:53" ht="15" customHeight="1" thickTop="1" x14ac:dyDescent="0.25">
      <c r="A7" s="13">
        <v>1</v>
      </c>
      <c r="B7" s="14" t="s">
        <v>38</v>
      </c>
      <c r="C7" s="15" t="s">
        <v>39</v>
      </c>
      <c r="D7" s="15" t="s">
        <v>40</v>
      </c>
      <c r="E7" s="15" t="s">
        <v>41</v>
      </c>
      <c r="F7" s="15" t="s">
        <v>42</v>
      </c>
      <c r="G7" s="16" t="s">
        <v>43</v>
      </c>
      <c r="H7" s="17" t="s">
        <v>44</v>
      </c>
      <c r="I7" s="18" t="s">
        <v>40</v>
      </c>
      <c r="J7" s="19" t="s">
        <v>41</v>
      </c>
      <c r="K7" s="20" t="s">
        <v>45</v>
      </c>
      <c r="L7" s="21" t="s">
        <v>46</v>
      </c>
      <c r="M7" s="22" t="s">
        <v>47</v>
      </c>
      <c r="N7" s="23" t="s">
        <v>48</v>
      </c>
      <c r="O7" s="24" t="s">
        <v>49</v>
      </c>
      <c r="P7" s="25" t="s">
        <v>50</v>
      </c>
      <c r="Q7" s="25" t="s">
        <v>51</v>
      </c>
      <c r="R7" s="26" t="s">
        <v>52</v>
      </c>
      <c r="S7" s="25">
        <v>1405013016</v>
      </c>
      <c r="T7" s="27">
        <v>0</v>
      </c>
      <c r="U7" s="28">
        <v>11.5</v>
      </c>
      <c r="V7" s="28"/>
      <c r="W7" s="27">
        <v>2</v>
      </c>
      <c r="X7" s="28">
        <v>11.5</v>
      </c>
      <c r="Y7" s="27">
        <v>0</v>
      </c>
      <c r="Z7" s="29">
        <v>11.5</v>
      </c>
      <c r="AA7" s="27">
        <v>2</v>
      </c>
      <c r="AB7" s="28">
        <v>11.5</v>
      </c>
      <c r="AC7" s="27">
        <v>0</v>
      </c>
      <c r="AD7" s="29"/>
      <c r="AE7" s="27">
        <v>0</v>
      </c>
      <c r="AF7" s="28"/>
      <c r="AG7" s="27">
        <v>3</v>
      </c>
      <c r="AH7" s="28">
        <v>11.5</v>
      </c>
      <c r="AI7" s="27">
        <v>0</v>
      </c>
      <c r="AJ7" s="28"/>
      <c r="AK7" s="27">
        <v>0</v>
      </c>
      <c r="AL7" s="28"/>
      <c r="AM7" s="27">
        <v>3</v>
      </c>
      <c r="AN7" s="28">
        <v>11.5</v>
      </c>
      <c r="AO7" s="27">
        <v>0</v>
      </c>
      <c r="AP7" s="28">
        <v>11.5</v>
      </c>
      <c r="AQ7" s="27">
        <v>2</v>
      </c>
      <c r="AR7" s="28">
        <v>11.5</v>
      </c>
      <c r="AS7" s="234">
        <f t="shared" ref="AS7:AS34" si="0">AQ7+AO7+AM7+AK7+AI7+AG7+AE7+AC7+AA7+Y7++W7+T7</f>
        <v>12</v>
      </c>
      <c r="AT7" s="389">
        <f>U7+X7+Z7+AB7+AD7+AF7+AH7+AJ7+AL7+AN7+AP7+AR7</f>
        <v>92</v>
      </c>
      <c r="AU7" s="386"/>
      <c r="AV7" s="387"/>
      <c r="AW7" s="388"/>
      <c r="AX7" s="1"/>
      <c r="AY7" s="1"/>
      <c r="AZ7" s="1"/>
    </row>
    <row r="8" spans="1:53" ht="15" customHeight="1" x14ac:dyDescent="0.25">
      <c r="A8" s="30">
        <v>2</v>
      </c>
      <c r="B8" s="31" t="s">
        <v>38</v>
      </c>
      <c r="C8" s="32" t="s">
        <v>39</v>
      </c>
      <c r="D8" s="32" t="s">
        <v>40</v>
      </c>
      <c r="E8" s="32" t="s">
        <v>41</v>
      </c>
      <c r="F8" s="32" t="s">
        <v>42</v>
      </c>
      <c r="G8" s="33" t="s">
        <v>53</v>
      </c>
      <c r="H8" s="34" t="s">
        <v>54</v>
      </c>
      <c r="I8" s="35" t="s">
        <v>55</v>
      </c>
      <c r="J8" s="36" t="s">
        <v>41</v>
      </c>
      <c r="K8" s="37" t="s">
        <v>45</v>
      </c>
      <c r="L8" s="38" t="s">
        <v>46</v>
      </c>
      <c r="M8" s="39" t="s">
        <v>47</v>
      </c>
      <c r="N8" s="27" t="s">
        <v>48</v>
      </c>
      <c r="O8" s="40" t="s">
        <v>49</v>
      </c>
      <c r="P8" s="41" t="s">
        <v>50</v>
      </c>
      <c r="Q8" s="41" t="s">
        <v>51</v>
      </c>
      <c r="R8" s="42" t="s">
        <v>225</v>
      </c>
      <c r="S8" s="41">
        <v>1404036456</v>
      </c>
      <c r="T8" s="27">
        <v>0</v>
      </c>
      <c r="U8" s="28"/>
      <c r="V8" s="28"/>
      <c r="W8" s="27">
        <v>2</v>
      </c>
      <c r="X8" s="28">
        <v>11</v>
      </c>
      <c r="Y8" s="27">
        <v>0</v>
      </c>
      <c r="Z8" s="29"/>
      <c r="AA8" s="27">
        <v>2</v>
      </c>
      <c r="AB8" s="28">
        <v>11</v>
      </c>
      <c r="AC8" s="27">
        <v>0</v>
      </c>
      <c r="AD8" s="29"/>
      <c r="AE8" s="27">
        <v>0</v>
      </c>
      <c r="AF8" s="28"/>
      <c r="AG8" s="27">
        <v>3</v>
      </c>
      <c r="AH8" s="28">
        <v>11</v>
      </c>
      <c r="AI8" s="27">
        <v>0</v>
      </c>
      <c r="AJ8" s="28"/>
      <c r="AK8" s="27">
        <v>0</v>
      </c>
      <c r="AL8" s="28"/>
      <c r="AM8" s="27">
        <v>3</v>
      </c>
      <c r="AN8" s="28">
        <v>11</v>
      </c>
      <c r="AO8" s="27">
        <v>0</v>
      </c>
      <c r="AP8" s="28"/>
      <c r="AQ8" s="27">
        <v>2</v>
      </c>
      <c r="AR8" s="28">
        <v>11</v>
      </c>
      <c r="AS8" s="234">
        <f>AQ8+AO8+AM8+AK8+AI8+AG8+AE8+AC8+AA8+Y8++W8+T8</f>
        <v>12</v>
      </c>
      <c r="AT8" s="389">
        <f t="shared" ref="AT8:AT12" si="1">U8+X8+Z8+AB8+AD8+AF8+AH8+AJ8+AL8+AN8+AP8+AR8</f>
        <v>55</v>
      </c>
      <c r="AU8" s="386"/>
      <c r="AV8" s="387"/>
      <c r="AW8" s="388"/>
      <c r="AX8" s="1"/>
      <c r="AY8" s="1"/>
      <c r="AZ8" s="1"/>
    </row>
    <row r="9" spans="1:53" ht="15" customHeight="1" x14ac:dyDescent="0.25">
      <c r="A9" s="30">
        <v>4</v>
      </c>
      <c r="B9" s="31" t="s">
        <v>38</v>
      </c>
      <c r="C9" s="32" t="s">
        <v>39</v>
      </c>
      <c r="D9" s="32" t="s">
        <v>40</v>
      </c>
      <c r="E9" s="32" t="s">
        <v>41</v>
      </c>
      <c r="F9" s="32" t="s">
        <v>42</v>
      </c>
      <c r="G9" s="33" t="s">
        <v>56</v>
      </c>
      <c r="H9" s="43" t="s">
        <v>57</v>
      </c>
      <c r="I9" s="35" t="s">
        <v>58</v>
      </c>
      <c r="J9" s="36" t="s">
        <v>59</v>
      </c>
      <c r="K9" s="37" t="s">
        <v>45</v>
      </c>
      <c r="L9" s="38" t="s">
        <v>46</v>
      </c>
      <c r="M9" s="39" t="s">
        <v>47</v>
      </c>
      <c r="N9" s="27" t="s">
        <v>60</v>
      </c>
      <c r="O9" s="44" t="s">
        <v>61</v>
      </c>
      <c r="P9" s="41" t="s">
        <v>50</v>
      </c>
      <c r="Q9" s="41">
        <v>111</v>
      </c>
      <c r="R9" s="42">
        <v>5676263</v>
      </c>
      <c r="S9" s="41" t="s">
        <v>226</v>
      </c>
      <c r="T9" s="45">
        <v>1</v>
      </c>
      <c r="U9" s="46">
        <v>50000</v>
      </c>
      <c r="V9" s="165"/>
      <c r="W9" s="45">
        <v>1</v>
      </c>
      <c r="X9" s="46">
        <v>40000</v>
      </c>
      <c r="Y9" s="45">
        <v>1</v>
      </c>
      <c r="Z9" s="46">
        <v>41500</v>
      </c>
      <c r="AA9" s="45">
        <v>1</v>
      </c>
      <c r="AB9" s="46">
        <v>25000</v>
      </c>
      <c r="AC9" s="45">
        <v>1</v>
      </c>
      <c r="AD9" s="46">
        <v>15000</v>
      </c>
      <c r="AE9" s="45">
        <v>1</v>
      </c>
      <c r="AF9" s="46">
        <v>3500</v>
      </c>
      <c r="AG9" s="45">
        <v>1</v>
      </c>
      <c r="AH9" s="46">
        <v>2500</v>
      </c>
      <c r="AI9" s="45">
        <v>1</v>
      </c>
      <c r="AJ9" s="46">
        <v>2500</v>
      </c>
      <c r="AK9" s="45">
        <v>1</v>
      </c>
      <c r="AL9" s="46">
        <v>3000</v>
      </c>
      <c r="AM9" s="45">
        <v>1</v>
      </c>
      <c r="AN9" s="47">
        <v>13000</v>
      </c>
      <c r="AO9" s="45">
        <v>1</v>
      </c>
      <c r="AP9" s="48">
        <v>35500</v>
      </c>
      <c r="AQ9" s="45">
        <v>1</v>
      </c>
      <c r="AR9" s="47">
        <v>50000</v>
      </c>
      <c r="AS9" s="235">
        <f t="shared" si="0"/>
        <v>12</v>
      </c>
      <c r="AT9" s="390">
        <f>U9+X9+Z9+AB9+AD9+AF9+AH9+AJ9+AL9+AN9+AP9+AR9</f>
        <v>281500</v>
      </c>
      <c r="AU9" s="386"/>
      <c r="AV9" s="387"/>
      <c r="AW9" s="388"/>
      <c r="AX9" s="1"/>
      <c r="AY9" s="1"/>
      <c r="AZ9" s="1"/>
    </row>
    <row r="10" spans="1:53" ht="15" customHeight="1" x14ac:dyDescent="0.25">
      <c r="A10" s="30">
        <v>4</v>
      </c>
      <c r="B10" s="31" t="s">
        <v>38</v>
      </c>
      <c r="C10" s="32" t="s">
        <v>39</v>
      </c>
      <c r="D10" s="32" t="s">
        <v>40</v>
      </c>
      <c r="E10" s="32" t="s">
        <v>41</v>
      </c>
      <c r="F10" s="32" t="s">
        <v>42</v>
      </c>
      <c r="G10" s="33" t="s">
        <v>56</v>
      </c>
      <c r="H10" s="43" t="s">
        <v>63</v>
      </c>
      <c r="I10" s="35" t="s">
        <v>64</v>
      </c>
      <c r="J10" s="36" t="s">
        <v>65</v>
      </c>
      <c r="K10" s="37" t="s">
        <v>45</v>
      </c>
      <c r="L10" s="38" t="s">
        <v>46</v>
      </c>
      <c r="M10" s="39" t="s">
        <v>47</v>
      </c>
      <c r="N10" s="27" t="s">
        <v>66</v>
      </c>
      <c r="O10" s="49" t="s">
        <v>67</v>
      </c>
      <c r="P10" s="41" t="s">
        <v>50</v>
      </c>
      <c r="Q10" s="41" t="s">
        <v>51</v>
      </c>
      <c r="R10" s="42" t="s">
        <v>227</v>
      </c>
      <c r="S10" s="41">
        <v>1402736012</v>
      </c>
      <c r="T10" s="45">
        <v>2</v>
      </c>
      <c r="U10" s="50">
        <v>15000</v>
      </c>
      <c r="V10" s="166"/>
      <c r="W10" s="45"/>
      <c r="X10" s="51"/>
      <c r="Y10" s="45">
        <v>2</v>
      </c>
      <c r="Z10" s="50">
        <v>15000</v>
      </c>
      <c r="AA10" s="45"/>
      <c r="AB10" s="51"/>
      <c r="AC10" s="45">
        <v>2</v>
      </c>
      <c r="AD10" s="50">
        <v>2500</v>
      </c>
      <c r="AE10" s="45"/>
      <c r="AF10" s="51"/>
      <c r="AG10" s="45">
        <v>2</v>
      </c>
      <c r="AH10" s="51">
        <v>1000</v>
      </c>
      <c r="AI10" s="45"/>
      <c r="AJ10" s="51"/>
      <c r="AK10" s="45">
        <v>2</v>
      </c>
      <c r="AL10" s="48">
        <v>2000</v>
      </c>
      <c r="AM10" s="45"/>
      <c r="AN10" s="48"/>
      <c r="AO10" s="45">
        <v>2</v>
      </c>
      <c r="AP10" s="48">
        <v>13000</v>
      </c>
      <c r="AQ10" s="45"/>
      <c r="AR10" s="48"/>
      <c r="AS10" s="235">
        <f t="shared" si="0"/>
        <v>12</v>
      </c>
      <c r="AT10" s="390">
        <f t="shared" si="1"/>
        <v>48500</v>
      </c>
      <c r="AU10" s="386"/>
      <c r="AV10" s="387"/>
      <c r="AW10" s="388"/>
      <c r="AX10" s="1"/>
      <c r="AY10" s="1"/>
      <c r="AZ10" s="1"/>
    </row>
    <row r="11" spans="1:53" ht="15" customHeight="1" x14ac:dyDescent="0.25">
      <c r="A11" s="30">
        <v>5</v>
      </c>
      <c r="B11" s="31" t="s">
        <v>38</v>
      </c>
      <c r="C11" s="32" t="s">
        <v>39</v>
      </c>
      <c r="D11" s="32" t="s">
        <v>40</v>
      </c>
      <c r="E11" s="32" t="s">
        <v>41</v>
      </c>
      <c r="F11" s="32" t="s">
        <v>42</v>
      </c>
      <c r="G11" s="33" t="s">
        <v>56</v>
      </c>
      <c r="H11" s="43" t="s">
        <v>68</v>
      </c>
      <c r="I11" s="35" t="s">
        <v>69</v>
      </c>
      <c r="J11" s="36" t="s">
        <v>70</v>
      </c>
      <c r="K11" s="37" t="s">
        <v>45</v>
      </c>
      <c r="L11" s="38" t="s">
        <v>46</v>
      </c>
      <c r="M11" s="39" t="s">
        <v>47</v>
      </c>
      <c r="N11" s="27" t="s">
        <v>66</v>
      </c>
      <c r="O11" s="49" t="s">
        <v>67</v>
      </c>
      <c r="P11" s="41" t="s">
        <v>50</v>
      </c>
      <c r="Q11" s="41" t="s">
        <v>51</v>
      </c>
      <c r="R11" s="42" t="s">
        <v>228</v>
      </c>
      <c r="S11" s="41">
        <v>1402736005</v>
      </c>
      <c r="T11" s="45">
        <v>2</v>
      </c>
      <c r="U11" s="50">
        <v>7500</v>
      </c>
      <c r="V11" s="166"/>
      <c r="W11" s="45"/>
      <c r="X11" s="51"/>
      <c r="Y11" s="45">
        <v>2</v>
      </c>
      <c r="Z11" s="50">
        <v>7500</v>
      </c>
      <c r="AA11" s="45"/>
      <c r="AB11" s="51"/>
      <c r="AC11" s="45">
        <v>2</v>
      </c>
      <c r="AD11" s="50">
        <v>6400</v>
      </c>
      <c r="AE11" s="45"/>
      <c r="AF11" s="51"/>
      <c r="AG11" s="45">
        <v>2</v>
      </c>
      <c r="AH11" s="50">
        <v>600</v>
      </c>
      <c r="AI11" s="45"/>
      <c r="AJ11" s="51"/>
      <c r="AK11" s="45">
        <v>2</v>
      </c>
      <c r="AL11" s="50">
        <v>600</v>
      </c>
      <c r="AM11" s="45"/>
      <c r="AN11" s="48"/>
      <c r="AO11" s="45">
        <v>2</v>
      </c>
      <c r="AP11" s="52">
        <v>8000</v>
      </c>
      <c r="AQ11" s="45"/>
      <c r="AR11" s="48"/>
      <c r="AS11" s="235">
        <f t="shared" si="0"/>
        <v>12</v>
      </c>
      <c r="AT11" s="390">
        <f t="shared" si="1"/>
        <v>30600</v>
      </c>
      <c r="AU11" s="386"/>
      <c r="AV11" s="387"/>
      <c r="AW11" s="388"/>
      <c r="AX11" s="1"/>
      <c r="AY11" s="1"/>
      <c r="AZ11" s="1"/>
    </row>
    <row r="12" spans="1:53" ht="15" customHeight="1" x14ac:dyDescent="0.25">
      <c r="A12" s="30">
        <v>6</v>
      </c>
      <c r="B12" s="31" t="s">
        <v>38</v>
      </c>
      <c r="C12" s="32" t="s">
        <v>39</v>
      </c>
      <c r="D12" s="32" t="s">
        <v>40</v>
      </c>
      <c r="E12" s="32" t="s">
        <v>41</v>
      </c>
      <c r="F12" s="32" t="s">
        <v>42</v>
      </c>
      <c r="G12" s="33" t="s">
        <v>71</v>
      </c>
      <c r="H12" s="43" t="s">
        <v>72</v>
      </c>
      <c r="I12" s="35" t="s">
        <v>73</v>
      </c>
      <c r="J12" s="36" t="s">
        <v>74</v>
      </c>
      <c r="K12" s="37" t="s">
        <v>45</v>
      </c>
      <c r="L12" s="38" t="s">
        <v>46</v>
      </c>
      <c r="M12" s="39" t="s">
        <v>47</v>
      </c>
      <c r="N12" s="27" t="s">
        <v>75</v>
      </c>
      <c r="O12" s="39" t="s">
        <v>76</v>
      </c>
      <c r="P12" s="41" t="s">
        <v>50</v>
      </c>
      <c r="Q12" s="41" t="s">
        <v>51</v>
      </c>
      <c r="R12" s="42" t="s">
        <v>77</v>
      </c>
      <c r="S12" s="41">
        <v>1205109178</v>
      </c>
      <c r="T12" s="45">
        <v>1</v>
      </c>
      <c r="U12" s="46">
        <v>32000</v>
      </c>
      <c r="V12" s="165"/>
      <c r="W12" s="45">
        <v>1</v>
      </c>
      <c r="X12" s="46">
        <v>27000</v>
      </c>
      <c r="Y12" s="45">
        <v>1</v>
      </c>
      <c r="Z12" s="46">
        <v>27000</v>
      </c>
      <c r="AA12" s="45">
        <v>1</v>
      </c>
      <c r="AB12" s="46">
        <v>18000</v>
      </c>
      <c r="AC12" s="45">
        <v>1</v>
      </c>
      <c r="AD12" s="50">
        <v>8500</v>
      </c>
      <c r="AE12" s="45">
        <v>1</v>
      </c>
      <c r="AF12" s="46">
        <v>2700</v>
      </c>
      <c r="AG12" s="45">
        <v>1</v>
      </c>
      <c r="AH12" s="46">
        <v>2600</v>
      </c>
      <c r="AI12" s="45">
        <v>1</v>
      </c>
      <c r="AJ12" s="46">
        <v>2600</v>
      </c>
      <c r="AK12" s="45">
        <v>1</v>
      </c>
      <c r="AL12" s="46">
        <v>2700</v>
      </c>
      <c r="AM12" s="45">
        <v>1</v>
      </c>
      <c r="AN12" s="46">
        <v>22000</v>
      </c>
      <c r="AO12" s="45">
        <v>1</v>
      </c>
      <c r="AP12" s="47">
        <v>25000</v>
      </c>
      <c r="AQ12" s="45">
        <v>1</v>
      </c>
      <c r="AR12" s="53">
        <v>35000</v>
      </c>
      <c r="AS12" s="235">
        <f t="shared" si="0"/>
        <v>12</v>
      </c>
      <c r="AT12" s="390">
        <f t="shared" si="1"/>
        <v>205100</v>
      </c>
      <c r="AU12" s="386"/>
      <c r="AV12" s="387"/>
      <c r="AW12" s="388"/>
      <c r="AX12" s="1"/>
      <c r="AY12" s="1"/>
      <c r="AZ12" s="1"/>
    </row>
    <row r="13" spans="1:53" ht="12.75" customHeight="1" x14ac:dyDescent="0.25">
      <c r="A13" s="30">
        <v>7</v>
      </c>
      <c r="B13" s="280" t="s">
        <v>38</v>
      </c>
      <c r="C13" s="32" t="s">
        <v>39</v>
      </c>
      <c r="D13" s="281" t="s">
        <v>40</v>
      </c>
      <c r="E13" s="281" t="s">
        <v>41</v>
      </c>
      <c r="F13" s="281" t="s">
        <v>42</v>
      </c>
      <c r="G13" s="54" t="s">
        <v>71</v>
      </c>
      <c r="H13" s="55" t="s">
        <v>78</v>
      </c>
      <c r="I13" s="56" t="s">
        <v>79</v>
      </c>
      <c r="J13" s="57" t="s">
        <v>80</v>
      </c>
      <c r="K13" s="58" t="s">
        <v>45</v>
      </c>
      <c r="L13" s="38" t="s">
        <v>46</v>
      </c>
      <c r="M13" s="39" t="s">
        <v>47</v>
      </c>
      <c r="N13" s="45" t="s">
        <v>66</v>
      </c>
      <c r="O13" s="49" t="s">
        <v>67</v>
      </c>
      <c r="P13" s="59" t="s">
        <v>50</v>
      </c>
      <c r="Q13" s="59" t="s">
        <v>51</v>
      </c>
      <c r="R13" s="60" t="s">
        <v>81</v>
      </c>
      <c r="S13" s="59">
        <v>1205501019</v>
      </c>
      <c r="T13" s="45"/>
      <c r="U13" s="61"/>
      <c r="V13" s="167"/>
      <c r="W13" s="45">
        <v>2</v>
      </c>
      <c r="X13" s="48">
        <v>14000</v>
      </c>
      <c r="Y13" s="45"/>
      <c r="Z13" s="61"/>
      <c r="AA13" s="45">
        <v>2</v>
      </c>
      <c r="AB13" s="48">
        <v>8000</v>
      </c>
      <c r="AC13" s="45"/>
      <c r="AD13" s="61"/>
      <c r="AE13" s="45">
        <v>2</v>
      </c>
      <c r="AF13" s="48">
        <v>4000</v>
      </c>
      <c r="AG13" s="45"/>
      <c r="AH13" s="61"/>
      <c r="AI13" s="45">
        <v>2</v>
      </c>
      <c r="AJ13" s="51">
        <v>200</v>
      </c>
      <c r="AK13" s="45"/>
      <c r="AL13" s="61"/>
      <c r="AM13" s="45">
        <v>2</v>
      </c>
      <c r="AN13" s="48">
        <v>15000</v>
      </c>
      <c r="AO13" s="45"/>
      <c r="AP13" s="62"/>
      <c r="AQ13" s="45">
        <v>2</v>
      </c>
      <c r="AR13" s="48">
        <v>18000</v>
      </c>
      <c r="AS13" s="235">
        <f t="shared" si="0"/>
        <v>12</v>
      </c>
      <c r="AT13" s="390">
        <f>AR13+AP13+AN13+AL13++AJ13+AH13+AF13+AD13+AB13+Z13+X13+U13</f>
        <v>59200</v>
      </c>
      <c r="AU13" s="386"/>
      <c r="AV13" s="387"/>
      <c r="AW13" s="388"/>
      <c r="AX13" s="1"/>
      <c r="AY13" s="1"/>
      <c r="AZ13" s="1"/>
    </row>
    <row r="14" spans="1:53" s="168" customFormat="1" ht="15" customHeight="1" x14ac:dyDescent="0.25">
      <c r="A14" s="30">
        <v>8</v>
      </c>
      <c r="B14" s="282" t="s">
        <v>38</v>
      </c>
      <c r="C14" s="283" t="s">
        <v>39</v>
      </c>
      <c r="D14" s="283" t="s">
        <v>40</v>
      </c>
      <c r="E14" s="283" t="s">
        <v>41</v>
      </c>
      <c r="F14" s="283" t="s">
        <v>42</v>
      </c>
      <c r="G14" s="54" t="s">
        <v>71</v>
      </c>
      <c r="H14" s="55" t="s">
        <v>82</v>
      </c>
      <c r="I14" s="56" t="s">
        <v>83</v>
      </c>
      <c r="J14" s="57" t="s">
        <v>84</v>
      </c>
      <c r="K14" s="58" t="s">
        <v>45</v>
      </c>
      <c r="L14" s="79" t="s">
        <v>46</v>
      </c>
      <c r="M14" s="180" t="s">
        <v>47</v>
      </c>
      <c r="N14" s="206" t="s">
        <v>66</v>
      </c>
      <c r="O14" s="208" t="s">
        <v>67</v>
      </c>
      <c r="P14" s="59" t="s">
        <v>50</v>
      </c>
      <c r="Q14" s="59" t="s">
        <v>51</v>
      </c>
      <c r="R14" s="60" t="s">
        <v>85</v>
      </c>
      <c r="S14" s="59">
        <v>1206900016</v>
      </c>
      <c r="T14" s="45">
        <v>1</v>
      </c>
      <c r="U14" s="167">
        <v>9000</v>
      </c>
      <c r="V14" s="167"/>
      <c r="W14" s="45">
        <v>1</v>
      </c>
      <c r="X14" s="284">
        <v>6000</v>
      </c>
      <c r="Y14" s="45">
        <v>1</v>
      </c>
      <c r="Z14" s="167">
        <v>5000</v>
      </c>
      <c r="AA14" s="45">
        <v>1</v>
      </c>
      <c r="AB14" s="284">
        <v>5000</v>
      </c>
      <c r="AC14" s="45">
        <v>1</v>
      </c>
      <c r="AD14" s="167">
        <v>3000</v>
      </c>
      <c r="AE14" s="45">
        <v>1</v>
      </c>
      <c r="AF14" s="284">
        <v>1500</v>
      </c>
      <c r="AG14" s="45">
        <v>1</v>
      </c>
      <c r="AH14" s="167">
        <v>1500</v>
      </c>
      <c r="AI14" s="45">
        <v>1</v>
      </c>
      <c r="AJ14" s="285">
        <v>2500</v>
      </c>
      <c r="AK14" s="45">
        <v>1</v>
      </c>
      <c r="AL14" s="167">
        <v>5000</v>
      </c>
      <c r="AM14" s="45">
        <v>1</v>
      </c>
      <c r="AN14" s="284">
        <v>5000</v>
      </c>
      <c r="AO14" s="45">
        <v>1</v>
      </c>
      <c r="AP14" s="286">
        <v>5000</v>
      </c>
      <c r="AQ14" s="45">
        <v>1</v>
      </c>
      <c r="AR14" s="48">
        <v>6000</v>
      </c>
      <c r="AS14" s="235">
        <f t="shared" si="0"/>
        <v>12</v>
      </c>
      <c r="AT14" s="390">
        <f>AR14+AP14+AN14+AL14++AJ14+AH14+AF14+AD14+AB14+Z14+X14+U14</f>
        <v>54500</v>
      </c>
      <c r="AU14" s="386"/>
      <c r="AV14" s="387"/>
      <c r="AW14" s="388"/>
      <c r="AX14" s="1"/>
      <c r="AY14" s="1"/>
      <c r="AZ14" s="1"/>
      <c r="BA14" s="196"/>
    </row>
    <row r="15" spans="1:53" ht="14.25" customHeight="1" thickBot="1" x14ac:dyDescent="0.3">
      <c r="A15" s="30">
        <v>9</v>
      </c>
      <c r="B15" s="31" t="s">
        <v>38</v>
      </c>
      <c r="C15" s="32" t="s">
        <v>39</v>
      </c>
      <c r="D15" s="32" t="s">
        <v>40</v>
      </c>
      <c r="E15" s="32" t="s">
        <v>41</v>
      </c>
      <c r="F15" s="32" t="s">
        <v>42</v>
      </c>
      <c r="G15" s="33" t="s">
        <v>71</v>
      </c>
      <c r="H15" s="63" t="s">
        <v>86</v>
      </c>
      <c r="I15" s="35" t="s">
        <v>87</v>
      </c>
      <c r="J15" s="36" t="s">
        <v>88</v>
      </c>
      <c r="K15" s="37" t="s">
        <v>45</v>
      </c>
      <c r="L15" s="38" t="s">
        <v>46</v>
      </c>
      <c r="M15" s="39" t="s">
        <v>47</v>
      </c>
      <c r="N15" s="64" t="s">
        <v>66</v>
      </c>
      <c r="O15" s="65" t="s">
        <v>67</v>
      </c>
      <c r="P15" s="66" t="s">
        <v>50</v>
      </c>
      <c r="Q15" s="41" t="s">
        <v>51</v>
      </c>
      <c r="R15" s="42" t="s">
        <v>89</v>
      </c>
      <c r="S15" s="41">
        <v>1207911096</v>
      </c>
      <c r="T15" s="45"/>
      <c r="U15" s="51"/>
      <c r="V15" s="51"/>
      <c r="W15" s="45">
        <v>2</v>
      </c>
      <c r="X15" s="46">
        <v>23000</v>
      </c>
      <c r="Y15" s="45"/>
      <c r="Z15" s="51"/>
      <c r="AA15" s="45">
        <v>2</v>
      </c>
      <c r="AB15" s="46">
        <v>18000</v>
      </c>
      <c r="AC15" s="45"/>
      <c r="AD15" s="51"/>
      <c r="AE15" s="45">
        <v>2</v>
      </c>
      <c r="AF15" s="46">
        <v>8500</v>
      </c>
      <c r="AG15" s="45"/>
      <c r="AH15" s="51"/>
      <c r="AI15" s="45">
        <v>2</v>
      </c>
      <c r="AJ15" s="46">
        <v>2000</v>
      </c>
      <c r="AK15" s="45"/>
      <c r="AL15" s="51"/>
      <c r="AM15" s="45">
        <v>2</v>
      </c>
      <c r="AN15" s="50">
        <v>10000</v>
      </c>
      <c r="AO15" s="45"/>
      <c r="AP15" s="48"/>
      <c r="AQ15" s="45">
        <v>2</v>
      </c>
      <c r="AR15" s="67">
        <v>20000</v>
      </c>
      <c r="AS15" s="235">
        <f t="shared" si="0"/>
        <v>12</v>
      </c>
      <c r="AT15" s="390">
        <f>AR15+AP15+AN15+AL15+AJ15+AH15+AF15+AD15+AB15+Z15+X15+U15</f>
        <v>81500</v>
      </c>
      <c r="AU15" s="386"/>
      <c r="AV15" s="387"/>
      <c r="AW15" s="388"/>
      <c r="AX15" s="1"/>
      <c r="AY15" s="1"/>
      <c r="AZ15" s="1"/>
    </row>
    <row r="16" spans="1:53" ht="15" customHeight="1" thickBot="1" x14ac:dyDescent="0.3">
      <c r="A16" s="30">
        <v>10</v>
      </c>
      <c r="B16" s="31" t="s">
        <v>38</v>
      </c>
      <c r="C16" s="32" t="s">
        <v>39</v>
      </c>
      <c r="D16" s="32" t="s">
        <v>40</v>
      </c>
      <c r="E16" s="32" t="s">
        <v>41</v>
      </c>
      <c r="F16" s="32" t="s">
        <v>42</v>
      </c>
      <c r="G16" s="33" t="s">
        <v>90</v>
      </c>
      <c r="H16" s="63" t="s">
        <v>91</v>
      </c>
      <c r="I16" s="35" t="s">
        <v>92</v>
      </c>
      <c r="J16" s="36" t="s">
        <v>93</v>
      </c>
      <c r="K16" s="37" t="s">
        <v>45</v>
      </c>
      <c r="L16" s="38" t="s">
        <v>46</v>
      </c>
      <c r="M16" s="39" t="s">
        <v>47</v>
      </c>
      <c r="N16" s="64" t="s">
        <v>60</v>
      </c>
      <c r="O16" s="68" t="s">
        <v>61</v>
      </c>
      <c r="P16" s="66" t="s">
        <v>50</v>
      </c>
      <c r="Q16" s="41">
        <v>111</v>
      </c>
      <c r="R16" s="42" t="s">
        <v>94</v>
      </c>
      <c r="S16" s="41" t="s">
        <v>62</v>
      </c>
      <c r="T16" s="45">
        <v>1</v>
      </c>
      <c r="U16" s="46">
        <v>39000</v>
      </c>
      <c r="V16" s="165"/>
      <c r="W16" s="45">
        <v>1</v>
      </c>
      <c r="X16" s="46">
        <v>36000</v>
      </c>
      <c r="Y16" s="45">
        <v>1</v>
      </c>
      <c r="Z16" s="165">
        <v>39000</v>
      </c>
      <c r="AA16" s="45">
        <v>1</v>
      </c>
      <c r="AB16" s="46">
        <v>33000</v>
      </c>
      <c r="AC16" s="45">
        <v>1</v>
      </c>
      <c r="AD16" s="46">
        <v>3000</v>
      </c>
      <c r="AE16" s="45">
        <v>1</v>
      </c>
      <c r="AF16" s="46">
        <v>3000</v>
      </c>
      <c r="AG16" s="45">
        <v>1</v>
      </c>
      <c r="AH16" s="46">
        <v>3000</v>
      </c>
      <c r="AI16" s="45">
        <v>1</v>
      </c>
      <c r="AJ16" s="46">
        <v>3000</v>
      </c>
      <c r="AK16" s="45">
        <v>1</v>
      </c>
      <c r="AL16" s="46">
        <v>4500</v>
      </c>
      <c r="AM16" s="45">
        <v>1</v>
      </c>
      <c r="AN16" s="48">
        <v>40000</v>
      </c>
      <c r="AO16" s="45">
        <v>1</v>
      </c>
      <c r="AP16" s="47">
        <v>42000</v>
      </c>
      <c r="AQ16" s="45">
        <v>1</v>
      </c>
      <c r="AR16" s="47">
        <v>45000</v>
      </c>
      <c r="AS16" s="235">
        <f t="shared" si="0"/>
        <v>12</v>
      </c>
      <c r="AT16" s="390">
        <f>AR16+AP16+AN16+AL16+AJ16+AH16+AF16+AD16+AB16+Z16+X16+U16</f>
        <v>290500</v>
      </c>
      <c r="AU16" s="386"/>
      <c r="AV16" s="387"/>
      <c r="AW16" s="388"/>
      <c r="AX16" s="1"/>
      <c r="AY16" s="1"/>
      <c r="AZ16" s="1"/>
    </row>
    <row r="17" spans="1:53" ht="15" customHeight="1" thickBot="1" x14ac:dyDescent="0.3">
      <c r="A17" s="30">
        <v>11</v>
      </c>
      <c r="B17" s="31" t="s">
        <v>38</v>
      </c>
      <c r="C17" s="32" t="s">
        <v>39</v>
      </c>
      <c r="D17" s="32" t="s">
        <v>40</v>
      </c>
      <c r="E17" s="32" t="s">
        <v>41</v>
      </c>
      <c r="F17" s="32" t="s">
        <v>42</v>
      </c>
      <c r="G17" s="33" t="s">
        <v>90</v>
      </c>
      <c r="H17" s="63" t="s">
        <v>95</v>
      </c>
      <c r="I17" s="35" t="s">
        <v>96</v>
      </c>
      <c r="J17" s="36" t="s">
        <v>97</v>
      </c>
      <c r="K17" s="37" t="s">
        <v>45</v>
      </c>
      <c r="L17" s="38" t="s">
        <v>46</v>
      </c>
      <c r="M17" s="39" t="s">
        <v>47</v>
      </c>
      <c r="N17" s="64" t="s">
        <v>66</v>
      </c>
      <c r="O17" s="69" t="s">
        <v>67</v>
      </c>
      <c r="P17" s="66" t="s">
        <v>50</v>
      </c>
      <c r="Q17" s="41" t="s">
        <v>51</v>
      </c>
      <c r="R17" s="42" t="s">
        <v>229</v>
      </c>
      <c r="S17" s="41">
        <v>1401847585</v>
      </c>
      <c r="T17" s="45"/>
      <c r="U17" s="51"/>
      <c r="V17" s="51"/>
      <c r="W17" s="45">
        <v>2</v>
      </c>
      <c r="X17" s="46">
        <v>24000</v>
      </c>
      <c r="Y17" s="45"/>
      <c r="Z17" s="51"/>
      <c r="AA17" s="45">
        <v>2</v>
      </c>
      <c r="AB17" s="46">
        <v>21000</v>
      </c>
      <c r="AC17" s="45"/>
      <c r="AD17" s="51"/>
      <c r="AE17" s="45">
        <v>2</v>
      </c>
      <c r="AF17" s="46">
        <v>6000</v>
      </c>
      <c r="AG17" s="45"/>
      <c r="AH17" s="51"/>
      <c r="AI17" s="45">
        <v>2</v>
      </c>
      <c r="AJ17" s="46">
        <v>100</v>
      </c>
      <c r="AK17" s="45"/>
      <c r="AL17" s="51"/>
      <c r="AM17" s="45">
        <v>2</v>
      </c>
      <c r="AN17" s="50">
        <v>4010</v>
      </c>
      <c r="AO17" s="45"/>
      <c r="AP17" s="70"/>
      <c r="AQ17" s="45">
        <v>2</v>
      </c>
      <c r="AR17" s="47">
        <v>27000</v>
      </c>
      <c r="AS17" s="235">
        <f t="shared" si="0"/>
        <v>12</v>
      </c>
      <c r="AT17" s="390">
        <f>AR17+AP17+AN17+AL17+AJ17+AH17+AF17+AD17+AB17+Z17+X17+U17</f>
        <v>82110</v>
      </c>
      <c r="AU17" s="386"/>
      <c r="AV17" s="387"/>
      <c r="AW17" s="388"/>
      <c r="AX17" s="1"/>
      <c r="AY17" s="1"/>
      <c r="AZ17" s="1"/>
    </row>
    <row r="18" spans="1:53" ht="15" customHeight="1" thickBot="1" x14ac:dyDescent="0.3">
      <c r="A18" s="30">
        <v>12</v>
      </c>
      <c r="B18" s="31" t="s">
        <v>38</v>
      </c>
      <c r="C18" s="32" t="s">
        <v>39</v>
      </c>
      <c r="D18" s="32" t="s">
        <v>40</v>
      </c>
      <c r="E18" s="32" t="s">
        <v>41</v>
      </c>
      <c r="F18" s="32" t="s">
        <v>42</v>
      </c>
      <c r="G18" s="33" t="s">
        <v>98</v>
      </c>
      <c r="H18" s="63" t="s">
        <v>99</v>
      </c>
      <c r="I18" s="35" t="s">
        <v>100</v>
      </c>
      <c r="J18" s="36" t="s">
        <v>101</v>
      </c>
      <c r="K18" s="37" t="s">
        <v>45</v>
      </c>
      <c r="L18" s="38" t="s">
        <v>46</v>
      </c>
      <c r="M18" s="39" t="s">
        <v>47</v>
      </c>
      <c r="N18" s="64" t="s">
        <v>66</v>
      </c>
      <c r="O18" s="69" t="s">
        <v>67</v>
      </c>
      <c r="P18" s="66" t="s">
        <v>50</v>
      </c>
      <c r="Q18" s="41" t="s">
        <v>51</v>
      </c>
      <c r="R18" s="42" t="s">
        <v>102</v>
      </c>
      <c r="S18" s="41">
        <v>1402458014</v>
      </c>
      <c r="T18" s="45"/>
      <c r="U18" s="51"/>
      <c r="V18" s="51"/>
      <c r="W18" s="45">
        <v>2</v>
      </c>
      <c r="X18" s="46">
        <v>12000</v>
      </c>
      <c r="Y18" s="45"/>
      <c r="Z18" s="51"/>
      <c r="AA18" s="45">
        <v>2</v>
      </c>
      <c r="AB18" s="46">
        <v>11000</v>
      </c>
      <c r="AC18" s="45"/>
      <c r="AD18" s="51"/>
      <c r="AE18" s="45">
        <v>2</v>
      </c>
      <c r="AF18" s="46">
        <v>2000</v>
      </c>
      <c r="AG18" s="45"/>
      <c r="AH18" s="51"/>
      <c r="AI18" s="45">
        <v>2</v>
      </c>
      <c r="AJ18" s="46">
        <v>0</v>
      </c>
      <c r="AK18" s="45"/>
      <c r="AL18" s="51"/>
      <c r="AM18" s="45">
        <v>2</v>
      </c>
      <c r="AN18" s="50">
        <v>1500</v>
      </c>
      <c r="AO18" s="45"/>
      <c r="AP18" s="51"/>
      <c r="AQ18" s="45">
        <v>2</v>
      </c>
      <c r="AR18" s="47">
        <v>12000</v>
      </c>
      <c r="AS18" s="235">
        <f t="shared" si="0"/>
        <v>12</v>
      </c>
      <c r="AT18" s="390">
        <f>AR18+AP18+AN18+AL18+AJ18+AH18+AF18+AD18+AB18+Z18+X18+U18</f>
        <v>38500</v>
      </c>
      <c r="AU18" s="386"/>
      <c r="AV18" s="387"/>
      <c r="AW18" s="388"/>
      <c r="AX18" s="1"/>
      <c r="AY18" s="1"/>
      <c r="AZ18" s="1"/>
    </row>
    <row r="19" spans="1:53" ht="15" customHeight="1" thickBot="1" x14ac:dyDescent="0.3">
      <c r="A19" s="30">
        <v>13</v>
      </c>
      <c r="B19" s="71" t="s">
        <v>38</v>
      </c>
      <c r="C19" s="32" t="s">
        <v>39</v>
      </c>
      <c r="D19" s="32" t="s">
        <v>40</v>
      </c>
      <c r="E19" s="32" t="s">
        <v>41</v>
      </c>
      <c r="F19" s="32" t="s">
        <v>42</v>
      </c>
      <c r="G19" s="72" t="s">
        <v>103</v>
      </c>
      <c r="H19" s="73" t="s">
        <v>104</v>
      </c>
      <c r="I19" s="74" t="s">
        <v>105</v>
      </c>
      <c r="J19" s="75" t="s">
        <v>106</v>
      </c>
      <c r="K19" s="37" t="s">
        <v>45</v>
      </c>
      <c r="L19" s="38" t="s">
        <v>46</v>
      </c>
      <c r="M19" s="39" t="s">
        <v>47</v>
      </c>
      <c r="N19" s="76" t="s">
        <v>107</v>
      </c>
      <c r="O19" s="287" t="s">
        <v>108</v>
      </c>
      <c r="P19" s="66" t="s">
        <v>50</v>
      </c>
      <c r="Q19" s="77" t="s">
        <v>51</v>
      </c>
      <c r="R19" s="78" t="s">
        <v>109</v>
      </c>
      <c r="S19" s="78">
        <v>1400410207</v>
      </c>
      <c r="T19" s="79">
        <v>1</v>
      </c>
      <c r="U19" s="50">
        <v>7000</v>
      </c>
      <c r="V19" s="166"/>
      <c r="W19" s="80">
        <v>1</v>
      </c>
      <c r="X19" s="50">
        <v>6000</v>
      </c>
      <c r="Y19" s="81">
        <v>1</v>
      </c>
      <c r="Z19" s="50">
        <v>6000</v>
      </c>
      <c r="AA19" s="81">
        <v>1</v>
      </c>
      <c r="AB19" s="50">
        <v>4500</v>
      </c>
      <c r="AC19" s="81"/>
      <c r="AD19" s="82"/>
      <c r="AE19" s="81">
        <v>2</v>
      </c>
      <c r="AF19" s="50">
        <v>3000</v>
      </c>
      <c r="AG19" s="81"/>
      <c r="AH19" s="83"/>
      <c r="AI19" s="45">
        <v>2</v>
      </c>
      <c r="AJ19" s="50">
        <v>800</v>
      </c>
      <c r="AK19" s="45"/>
      <c r="AL19" s="83"/>
      <c r="AM19" s="45">
        <v>2</v>
      </c>
      <c r="AN19" s="50">
        <v>3000</v>
      </c>
      <c r="AO19" s="81">
        <v>1</v>
      </c>
      <c r="AP19" s="50">
        <v>5500</v>
      </c>
      <c r="AQ19" s="81">
        <v>1</v>
      </c>
      <c r="AR19" s="50">
        <v>6000</v>
      </c>
      <c r="AS19" s="235">
        <f t="shared" si="0"/>
        <v>12</v>
      </c>
      <c r="AT19" s="390">
        <f>AR19+AP19+AN19+AL19+AJ19+AH19+AF19+AD19+AB19+Z19+X19+U19</f>
        <v>41800</v>
      </c>
      <c r="AU19" s="386"/>
      <c r="AV19" s="387"/>
      <c r="AW19" s="388"/>
      <c r="AX19" s="1"/>
      <c r="AY19" s="1"/>
      <c r="AZ19" s="1"/>
    </row>
    <row r="20" spans="1:53" ht="15.75" customHeight="1" thickBot="1" x14ac:dyDescent="0.3">
      <c r="A20" s="30">
        <v>14</v>
      </c>
      <c r="B20" s="71" t="s">
        <v>38</v>
      </c>
      <c r="C20" s="32" t="s">
        <v>39</v>
      </c>
      <c r="D20" s="32" t="s">
        <v>40</v>
      </c>
      <c r="E20" s="32" t="s">
        <v>41</v>
      </c>
      <c r="F20" s="32" t="s">
        <v>42</v>
      </c>
      <c r="G20" s="72" t="s">
        <v>110</v>
      </c>
      <c r="H20" s="73" t="s">
        <v>111</v>
      </c>
      <c r="I20" s="74" t="s">
        <v>112</v>
      </c>
      <c r="J20" s="75" t="s">
        <v>113</v>
      </c>
      <c r="K20" s="37" t="s">
        <v>45</v>
      </c>
      <c r="L20" s="38" t="s">
        <v>46</v>
      </c>
      <c r="M20" s="39" t="s">
        <v>47</v>
      </c>
      <c r="N20" s="76" t="s">
        <v>48</v>
      </c>
      <c r="O20" s="84" t="s">
        <v>49</v>
      </c>
      <c r="P20" s="85" t="s">
        <v>50</v>
      </c>
      <c r="Q20" s="77" t="s">
        <v>51</v>
      </c>
      <c r="R20" s="78" t="s">
        <v>114</v>
      </c>
      <c r="S20" s="77">
        <v>1401206004</v>
      </c>
      <c r="T20" s="38">
        <v>4</v>
      </c>
      <c r="U20" s="86">
        <v>500</v>
      </c>
      <c r="V20" s="86"/>
      <c r="W20" s="38"/>
      <c r="X20" s="86"/>
      <c r="Y20" s="38"/>
      <c r="Z20" s="86"/>
      <c r="AA20" s="38"/>
      <c r="AB20" s="86"/>
      <c r="AC20" s="38"/>
      <c r="AD20" s="86"/>
      <c r="AE20" s="38"/>
      <c r="AF20" s="86"/>
      <c r="AG20" s="38"/>
      <c r="AH20" s="86"/>
      <c r="AI20" s="38"/>
      <c r="AJ20" s="86"/>
      <c r="AK20" s="38">
        <v>8</v>
      </c>
      <c r="AL20" s="86">
        <v>2000</v>
      </c>
      <c r="AM20" s="38"/>
      <c r="AN20" s="86"/>
      <c r="AO20" s="38"/>
      <c r="AP20" s="86"/>
      <c r="AQ20" s="38"/>
      <c r="AR20" s="87"/>
      <c r="AS20" s="235">
        <f t="shared" si="0"/>
        <v>12</v>
      </c>
      <c r="AT20" s="391">
        <f>U20+AL20</f>
        <v>2500</v>
      </c>
      <c r="AU20" s="386"/>
      <c r="AV20" s="387"/>
      <c r="AW20" s="388"/>
      <c r="AX20" s="1"/>
      <c r="AY20" s="1"/>
      <c r="AZ20" s="1"/>
    </row>
    <row r="21" spans="1:53" ht="15.75" customHeight="1" thickBot="1" x14ac:dyDescent="0.3">
      <c r="A21" s="30">
        <v>15</v>
      </c>
      <c r="B21" s="71" t="s">
        <v>38</v>
      </c>
      <c r="C21" s="32" t="s">
        <v>39</v>
      </c>
      <c r="D21" s="32" t="s">
        <v>40</v>
      </c>
      <c r="E21" s="32" t="s">
        <v>41</v>
      </c>
      <c r="F21" s="32" t="s">
        <v>42</v>
      </c>
      <c r="G21" s="207" t="s">
        <v>115</v>
      </c>
      <c r="H21" s="73" t="s">
        <v>239</v>
      </c>
      <c r="I21" s="74" t="s">
        <v>243</v>
      </c>
      <c r="J21" s="75" t="s">
        <v>244</v>
      </c>
      <c r="K21" s="37" t="s">
        <v>45</v>
      </c>
      <c r="L21" s="38" t="s">
        <v>46</v>
      </c>
      <c r="M21" s="39" t="s">
        <v>47</v>
      </c>
      <c r="N21" s="76"/>
      <c r="O21" s="209" t="s">
        <v>61</v>
      </c>
      <c r="P21" s="85" t="s">
        <v>50</v>
      </c>
      <c r="Q21" s="184" t="s">
        <v>51</v>
      </c>
      <c r="R21" s="78"/>
      <c r="S21" s="77"/>
      <c r="T21" s="38">
        <v>1</v>
      </c>
      <c r="U21" s="86">
        <v>6500</v>
      </c>
      <c r="V21" s="86"/>
      <c r="W21" s="38"/>
      <c r="X21" s="86">
        <v>6500</v>
      </c>
      <c r="Y21" s="38"/>
      <c r="Z21" s="86">
        <v>6500</v>
      </c>
      <c r="AA21" s="38"/>
      <c r="AB21" s="86">
        <v>2500</v>
      </c>
      <c r="AC21" s="38"/>
      <c r="AD21" s="86">
        <v>2500</v>
      </c>
      <c r="AE21" s="38"/>
      <c r="AF21" s="86">
        <v>2500</v>
      </c>
      <c r="AG21" s="38"/>
      <c r="AH21" s="86">
        <v>2500</v>
      </c>
      <c r="AI21" s="38"/>
      <c r="AJ21" s="86">
        <v>2500</v>
      </c>
      <c r="AK21" s="38"/>
      <c r="AL21" s="86">
        <v>2500</v>
      </c>
      <c r="AM21" s="38"/>
      <c r="AN21" s="86">
        <v>6500</v>
      </c>
      <c r="AO21" s="38"/>
      <c r="AP21" s="86">
        <v>6500</v>
      </c>
      <c r="AQ21" s="38"/>
      <c r="AR21" s="87">
        <v>6500</v>
      </c>
      <c r="AS21" s="235">
        <v>12</v>
      </c>
      <c r="AT21" s="391">
        <f>U21+X21+Z21+AB21+AD21+AF21+AH21+AJ21+AL21+AN21+AP21+AR21</f>
        <v>54000</v>
      </c>
      <c r="AU21" s="386"/>
      <c r="AV21" s="387"/>
      <c r="AW21" s="388"/>
      <c r="AX21" s="1"/>
      <c r="AY21" s="1"/>
      <c r="AZ21" s="1"/>
    </row>
    <row r="22" spans="1:53" s="169" customFormat="1" ht="14.25" customHeight="1" thickBot="1" x14ac:dyDescent="0.3">
      <c r="A22" s="30">
        <v>16</v>
      </c>
      <c r="B22" s="71" t="s">
        <v>38</v>
      </c>
      <c r="C22" s="32" t="s">
        <v>39</v>
      </c>
      <c r="D22" s="32" t="s">
        <v>40</v>
      </c>
      <c r="E22" s="32" t="s">
        <v>41</v>
      </c>
      <c r="F22" s="32" t="s">
        <v>42</v>
      </c>
      <c r="G22" s="207" t="s">
        <v>115</v>
      </c>
      <c r="H22" s="177" t="s">
        <v>116</v>
      </c>
      <c r="I22" s="178" t="s">
        <v>117</v>
      </c>
      <c r="J22" s="179" t="s">
        <v>118</v>
      </c>
      <c r="K22" s="58" t="s">
        <v>45</v>
      </c>
      <c r="L22" s="79" t="s">
        <v>46</v>
      </c>
      <c r="M22" s="180" t="s">
        <v>47</v>
      </c>
      <c r="N22" s="181" t="s">
        <v>75</v>
      </c>
      <c r="O22" s="182" t="s">
        <v>76</v>
      </c>
      <c r="P22" s="183" t="s">
        <v>50</v>
      </c>
      <c r="Q22" s="184" t="s">
        <v>51</v>
      </c>
      <c r="R22" s="120" t="s">
        <v>119</v>
      </c>
      <c r="S22" s="184">
        <v>1204146058</v>
      </c>
      <c r="T22" s="79">
        <v>1</v>
      </c>
      <c r="U22" s="83">
        <v>15000</v>
      </c>
      <c r="V22" s="83"/>
      <c r="W22" s="79">
        <v>1</v>
      </c>
      <c r="X22" s="83">
        <v>12000</v>
      </c>
      <c r="Y22" s="79">
        <v>1</v>
      </c>
      <c r="Z22" s="83">
        <v>9000</v>
      </c>
      <c r="AA22" s="79">
        <v>1</v>
      </c>
      <c r="AB22" s="83">
        <v>8000</v>
      </c>
      <c r="AC22" s="79">
        <v>1</v>
      </c>
      <c r="AD22" s="83">
        <v>0</v>
      </c>
      <c r="AE22" s="79">
        <v>1</v>
      </c>
      <c r="AF22" s="83">
        <v>0</v>
      </c>
      <c r="AG22" s="79">
        <v>1</v>
      </c>
      <c r="AH22" s="83">
        <v>0</v>
      </c>
      <c r="AI22" s="79">
        <v>1</v>
      </c>
      <c r="AJ22" s="83">
        <v>0</v>
      </c>
      <c r="AK22" s="79">
        <v>1</v>
      </c>
      <c r="AL22" s="83">
        <v>100</v>
      </c>
      <c r="AM22" s="79">
        <v>1</v>
      </c>
      <c r="AN22" s="83">
        <v>13000</v>
      </c>
      <c r="AO22" s="79">
        <v>1</v>
      </c>
      <c r="AP22" s="83">
        <v>15000</v>
      </c>
      <c r="AQ22" s="79">
        <v>1</v>
      </c>
      <c r="AR22" s="67">
        <v>16000</v>
      </c>
      <c r="AS22" s="235">
        <f t="shared" si="0"/>
        <v>12</v>
      </c>
      <c r="AT22" s="391">
        <f>U22+X22+Z22+AB22+AD22+AF22+AH22+AJ22+AL22+AN22+AP22+AR22</f>
        <v>88100</v>
      </c>
      <c r="AU22" s="386"/>
      <c r="AV22" s="387"/>
      <c r="AW22" s="388"/>
      <c r="AX22" s="1"/>
      <c r="AY22" s="1"/>
      <c r="AZ22" s="1"/>
      <c r="BA22" s="196"/>
    </row>
    <row r="23" spans="1:53" ht="15" customHeight="1" thickBot="1" x14ac:dyDescent="0.3">
      <c r="A23" s="30">
        <v>17</v>
      </c>
      <c r="B23" s="71" t="s">
        <v>38</v>
      </c>
      <c r="C23" s="32" t="s">
        <v>39</v>
      </c>
      <c r="D23" s="32" t="s">
        <v>40</v>
      </c>
      <c r="E23" s="32" t="s">
        <v>41</v>
      </c>
      <c r="F23" s="32" t="s">
        <v>42</v>
      </c>
      <c r="G23" s="72" t="s">
        <v>115</v>
      </c>
      <c r="H23" s="73" t="s">
        <v>120</v>
      </c>
      <c r="I23" s="74" t="s">
        <v>121</v>
      </c>
      <c r="J23" s="75" t="s">
        <v>122</v>
      </c>
      <c r="K23" s="37" t="s">
        <v>45</v>
      </c>
      <c r="L23" s="38" t="s">
        <v>46</v>
      </c>
      <c r="M23" s="39" t="s">
        <v>47</v>
      </c>
      <c r="N23" s="76" t="s">
        <v>66</v>
      </c>
      <c r="O23" s="89" t="s">
        <v>67</v>
      </c>
      <c r="P23" s="85" t="s">
        <v>50</v>
      </c>
      <c r="Q23" s="77" t="s">
        <v>51</v>
      </c>
      <c r="R23" s="78" t="s">
        <v>123</v>
      </c>
      <c r="S23" s="77">
        <v>1204301080</v>
      </c>
      <c r="T23" s="38"/>
      <c r="U23" s="86"/>
      <c r="V23" s="86"/>
      <c r="W23" s="38">
        <v>2</v>
      </c>
      <c r="X23" s="86">
        <v>9000</v>
      </c>
      <c r="Y23" s="38"/>
      <c r="Z23" s="86"/>
      <c r="AA23" s="38">
        <v>2</v>
      </c>
      <c r="AB23" s="86">
        <v>7000</v>
      </c>
      <c r="AC23" s="38"/>
      <c r="AD23" s="86"/>
      <c r="AE23" s="38">
        <v>2</v>
      </c>
      <c r="AF23" s="86">
        <v>1600</v>
      </c>
      <c r="AG23" s="38"/>
      <c r="AH23" s="86"/>
      <c r="AI23" s="38">
        <v>2</v>
      </c>
      <c r="AJ23" s="86">
        <v>300</v>
      </c>
      <c r="AK23" s="38"/>
      <c r="AL23" s="86"/>
      <c r="AM23" s="38">
        <v>2</v>
      </c>
      <c r="AN23" s="86">
        <v>7000</v>
      </c>
      <c r="AO23" s="38"/>
      <c r="AP23" s="86"/>
      <c r="AQ23" s="38">
        <v>2</v>
      </c>
      <c r="AR23" s="87">
        <v>9000</v>
      </c>
      <c r="AS23" s="235">
        <f t="shared" si="0"/>
        <v>12</v>
      </c>
      <c r="AT23" s="391">
        <f>X23+AB23+AF23+AJ23+AN23+AR23</f>
        <v>33900</v>
      </c>
      <c r="AU23" s="386"/>
      <c r="AV23" s="387"/>
      <c r="AW23" s="388"/>
      <c r="AX23" s="1"/>
      <c r="AY23" s="1"/>
      <c r="AZ23" s="1"/>
    </row>
    <row r="24" spans="1:53" ht="15" customHeight="1" thickBot="1" x14ac:dyDescent="0.3">
      <c r="A24" s="30">
        <v>18</v>
      </c>
      <c r="B24" s="71" t="s">
        <v>38</v>
      </c>
      <c r="C24" s="32" t="s">
        <v>39</v>
      </c>
      <c r="D24" s="32" t="s">
        <v>40</v>
      </c>
      <c r="E24" s="32" t="s">
        <v>41</v>
      </c>
      <c r="F24" s="32" t="s">
        <v>42</v>
      </c>
      <c r="G24" s="72" t="s">
        <v>124</v>
      </c>
      <c r="H24" s="73" t="s">
        <v>125</v>
      </c>
      <c r="I24" s="74" t="s">
        <v>126</v>
      </c>
      <c r="J24" s="75" t="s">
        <v>127</v>
      </c>
      <c r="K24" s="37" t="s">
        <v>45</v>
      </c>
      <c r="L24" s="38" t="s">
        <v>46</v>
      </c>
      <c r="M24" s="39" t="s">
        <v>47</v>
      </c>
      <c r="N24" s="76" t="s">
        <v>66</v>
      </c>
      <c r="O24" s="89" t="s">
        <v>67</v>
      </c>
      <c r="P24" s="85" t="s">
        <v>50</v>
      </c>
      <c r="Q24" s="77" t="s">
        <v>51</v>
      </c>
      <c r="R24" s="78" t="s">
        <v>128</v>
      </c>
      <c r="S24" s="77">
        <v>1203902800</v>
      </c>
      <c r="T24" s="38"/>
      <c r="U24" s="86"/>
      <c r="V24" s="86"/>
      <c r="W24" s="38">
        <v>2</v>
      </c>
      <c r="X24" s="86">
        <v>23000</v>
      </c>
      <c r="Y24" s="38"/>
      <c r="Z24" s="86"/>
      <c r="AA24" s="38">
        <v>2</v>
      </c>
      <c r="AB24" s="86">
        <v>18000</v>
      </c>
      <c r="AC24" s="38"/>
      <c r="AD24" s="86"/>
      <c r="AE24" s="38">
        <v>2</v>
      </c>
      <c r="AF24" s="86">
        <v>10000</v>
      </c>
      <c r="AG24" s="38"/>
      <c r="AH24" s="86"/>
      <c r="AI24" s="38">
        <v>2</v>
      </c>
      <c r="AJ24" s="86">
        <v>2000</v>
      </c>
      <c r="AK24" s="38"/>
      <c r="AL24" s="86"/>
      <c r="AM24" s="38">
        <v>2</v>
      </c>
      <c r="AN24" s="86">
        <v>6000</v>
      </c>
      <c r="AO24" s="38"/>
      <c r="AP24" s="86"/>
      <c r="AQ24" s="38">
        <v>2</v>
      </c>
      <c r="AR24" s="87">
        <v>18000</v>
      </c>
      <c r="AS24" s="235">
        <f>AQ24+AO24+AM24+AK24+AI24+AG24+AE24+AC24+AA24+Y24++W24+T24</f>
        <v>12</v>
      </c>
      <c r="AT24" s="391">
        <f>X24+AB24+AF24+AJ24+AN24+AR24</f>
        <v>77000</v>
      </c>
      <c r="AU24" s="386"/>
      <c r="AV24" s="387"/>
      <c r="AW24" s="388"/>
      <c r="AX24" s="1"/>
      <c r="AY24" s="1"/>
      <c r="AZ24" s="1"/>
    </row>
    <row r="25" spans="1:53" ht="15" customHeight="1" thickBot="1" x14ac:dyDescent="0.3">
      <c r="A25" s="30">
        <v>19</v>
      </c>
      <c r="B25" s="71" t="s">
        <v>38</v>
      </c>
      <c r="C25" s="32" t="s">
        <v>39</v>
      </c>
      <c r="D25" s="32" t="s">
        <v>40</v>
      </c>
      <c r="E25" s="32" t="s">
        <v>41</v>
      </c>
      <c r="F25" s="32" t="s">
        <v>42</v>
      </c>
      <c r="G25" s="72" t="s">
        <v>124</v>
      </c>
      <c r="H25" s="73" t="s">
        <v>129</v>
      </c>
      <c r="I25" s="74" t="s">
        <v>130</v>
      </c>
      <c r="J25" s="75" t="s">
        <v>131</v>
      </c>
      <c r="K25" s="37" t="s">
        <v>45</v>
      </c>
      <c r="L25" s="38" t="s">
        <v>46</v>
      </c>
      <c r="M25" s="39" t="s">
        <v>47</v>
      </c>
      <c r="N25" s="76" t="s">
        <v>75</v>
      </c>
      <c r="O25" s="88" t="s">
        <v>76</v>
      </c>
      <c r="P25" s="85" t="s">
        <v>50</v>
      </c>
      <c r="Q25" s="77" t="s">
        <v>51</v>
      </c>
      <c r="R25" s="78" t="s">
        <v>132</v>
      </c>
      <c r="S25" s="77">
        <v>1201916049</v>
      </c>
      <c r="T25" s="90">
        <v>1</v>
      </c>
      <c r="U25" s="86">
        <v>19000</v>
      </c>
      <c r="V25" s="86"/>
      <c r="W25" s="38">
        <v>1</v>
      </c>
      <c r="X25" s="86">
        <v>14000</v>
      </c>
      <c r="Y25" s="38">
        <v>1</v>
      </c>
      <c r="Z25" s="86">
        <v>12000</v>
      </c>
      <c r="AA25" s="38">
        <v>1</v>
      </c>
      <c r="AB25" s="86">
        <v>12000</v>
      </c>
      <c r="AC25" s="38">
        <v>1</v>
      </c>
      <c r="AD25" s="86">
        <v>2000</v>
      </c>
      <c r="AE25" s="38">
        <v>1</v>
      </c>
      <c r="AF25" s="86">
        <v>240</v>
      </c>
      <c r="AG25" s="38">
        <v>1</v>
      </c>
      <c r="AH25" s="86">
        <v>220</v>
      </c>
      <c r="AI25" s="38">
        <v>1</v>
      </c>
      <c r="AJ25" s="86">
        <v>190</v>
      </c>
      <c r="AK25" s="38">
        <v>1</v>
      </c>
      <c r="AL25" s="86">
        <v>280</v>
      </c>
      <c r="AM25" s="38">
        <v>1</v>
      </c>
      <c r="AN25" s="86">
        <v>11000</v>
      </c>
      <c r="AO25" s="38">
        <v>1</v>
      </c>
      <c r="AP25" s="86">
        <v>12000</v>
      </c>
      <c r="AQ25" s="38">
        <v>1</v>
      </c>
      <c r="AR25" s="87">
        <v>18000</v>
      </c>
      <c r="AS25" s="235">
        <f t="shared" si="0"/>
        <v>12</v>
      </c>
      <c r="AT25" s="391">
        <f>AR25+AP25+AN25+AL25+AJ25+AH25+AF25+AD25+AB25+Z25+X25+U25</f>
        <v>100930</v>
      </c>
      <c r="AU25" s="386"/>
      <c r="AV25" s="387"/>
      <c r="AW25" s="388"/>
      <c r="AX25" s="1"/>
      <c r="AY25" s="1"/>
      <c r="AZ25" s="1"/>
    </row>
    <row r="26" spans="1:53" ht="13.5" customHeight="1" thickBot="1" x14ac:dyDescent="0.3">
      <c r="A26" s="30">
        <v>20</v>
      </c>
      <c r="B26" s="71" t="s">
        <v>38</v>
      </c>
      <c r="C26" s="32" t="s">
        <v>39</v>
      </c>
      <c r="D26" s="32" t="s">
        <v>40</v>
      </c>
      <c r="E26" s="32" t="s">
        <v>41</v>
      </c>
      <c r="F26" s="32" t="s">
        <v>42</v>
      </c>
      <c r="G26" s="91" t="s">
        <v>133</v>
      </c>
      <c r="H26" s="73" t="s">
        <v>134</v>
      </c>
      <c r="I26" s="74" t="s">
        <v>135</v>
      </c>
      <c r="J26" s="75" t="s">
        <v>136</v>
      </c>
      <c r="K26" s="37" t="s">
        <v>45</v>
      </c>
      <c r="L26" s="38" t="s">
        <v>46</v>
      </c>
      <c r="M26" s="39" t="s">
        <v>47</v>
      </c>
      <c r="N26" s="76" t="s">
        <v>60</v>
      </c>
      <c r="O26" s="92" t="s">
        <v>61</v>
      </c>
      <c r="P26" s="85" t="s">
        <v>50</v>
      </c>
      <c r="Q26" s="77">
        <v>111</v>
      </c>
      <c r="R26" s="78" t="s">
        <v>137</v>
      </c>
      <c r="S26" s="77" t="s">
        <v>138</v>
      </c>
      <c r="T26" s="38">
        <v>1</v>
      </c>
      <c r="U26" s="86">
        <v>31000</v>
      </c>
      <c r="V26" s="86"/>
      <c r="W26" s="38">
        <v>1</v>
      </c>
      <c r="X26" s="86">
        <v>28000</v>
      </c>
      <c r="Y26" s="38">
        <v>1</v>
      </c>
      <c r="Z26" s="86">
        <v>22000</v>
      </c>
      <c r="AA26" s="38">
        <v>1</v>
      </c>
      <c r="AB26" s="86">
        <v>18000</v>
      </c>
      <c r="AC26" s="38">
        <v>1</v>
      </c>
      <c r="AD26" s="86">
        <v>5500</v>
      </c>
      <c r="AE26" s="38">
        <v>1</v>
      </c>
      <c r="AF26" s="86">
        <v>2500</v>
      </c>
      <c r="AG26" s="38">
        <v>1</v>
      </c>
      <c r="AH26" s="86">
        <v>1000</v>
      </c>
      <c r="AI26" s="38">
        <v>1</v>
      </c>
      <c r="AJ26" s="86">
        <v>800</v>
      </c>
      <c r="AK26" s="38">
        <v>1</v>
      </c>
      <c r="AL26" s="86">
        <v>800</v>
      </c>
      <c r="AM26" s="38">
        <v>1</v>
      </c>
      <c r="AN26" s="86">
        <v>19000</v>
      </c>
      <c r="AO26" s="38">
        <v>1</v>
      </c>
      <c r="AP26" s="86">
        <v>22000</v>
      </c>
      <c r="AQ26" s="38">
        <v>1</v>
      </c>
      <c r="AR26" s="87">
        <v>28000</v>
      </c>
      <c r="AS26" s="236">
        <v>12</v>
      </c>
      <c r="AT26" s="391">
        <f>U26+X26+Z26+AB26+AD26+AF26+AH26+AJ26+AL26+AN26+AP26+AR26</f>
        <v>178600</v>
      </c>
      <c r="AU26" s="386"/>
      <c r="AV26" s="387"/>
      <c r="AW26" s="388"/>
      <c r="AX26" s="1"/>
      <c r="AY26" s="1"/>
      <c r="AZ26" s="1"/>
    </row>
    <row r="27" spans="1:53" ht="15" customHeight="1" thickBot="1" x14ac:dyDescent="0.3">
      <c r="A27" s="30">
        <v>21</v>
      </c>
      <c r="B27" s="71" t="s">
        <v>38</v>
      </c>
      <c r="C27" s="32" t="s">
        <v>39</v>
      </c>
      <c r="D27" s="32" t="s">
        <v>40</v>
      </c>
      <c r="E27" s="32" t="s">
        <v>41</v>
      </c>
      <c r="F27" s="32" t="s">
        <v>42</v>
      </c>
      <c r="G27" s="72" t="s">
        <v>139</v>
      </c>
      <c r="H27" s="73" t="s">
        <v>140</v>
      </c>
      <c r="I27" s="74" t="s">
        <v>141</v>
      </c>
      <c r="J27" s="75" t="s">
        <v>142</v>
      </c>
      <c r="K27" s="37" t="s">
        <v>45</v>
      </c>
      <c r="L27" s="38" t="s">
        <v>46</v>
      </c>
      <c r="M27" s="39" t="s">
        <v>47</v>
      </c>
      <c r="N27" s="76" t="s">
        <v>66</v>
      </c>
      <c r="O27" s="89" t="s">
        <v>67</v>
      </c>
      <c r="P27" s="85" t="s">
        <v>50</v>
      </c>
      <c r="Q27" s="77" t="s">
        <v>51</v>
      </c>
      <c r="R27" s="78" t="s">
        <v>143</v>
      </c>
      <c r="S27" s="77">
        <v>1400415041</v>
      </c>
      <c r="T27" s="79"/>
      <c r="U27" s="86"/>
      <c r="V27" s="86"/>
      <c r="W27" s="38">
        <v>2</v>
      </c>
      <c r="X27" s="86">
        <v>20000</v>
      </c>
      <c r="Y27" s="38"/>
      <c r="Z27" s="86"/>
      <c r="AA27" s="38">
        <v>2</v>
      </c>
      <c r="AB27" s="86">
        <v>19000</v>
      </c>
      <c r="AC27" s="38"/>
      <c r="AD27" s="86"/>
      <c r="AE27" s="38">
        <v>2</v>
      </c>
      <c r="AF27" s="86">
        <v>12000</v>
      </c>
      <c r="AG27" s="38"/>
      <c r="AH27" s="86"/>
      <c r="AI27" s="38">
        <v>2</v>
      </c>
      <c r="AJ27" s="86">
        <v>3000</v>
      </c>
      <c r="AK27" s="38"/>
      <c r="AL27" s="86"/>
      <c r="AM27" s="38">
        <v>2</v>
      </c>
      <c r="AN27" s="86">
        <v>8000</v>
      </c>
      <c r="AO27" s="38"/>
      <c r="AP27" s="86"/>
      <c r="AQ27" s="38">
        <v>2</v>
      </c>
      <c r="AR27" s="87">
        <v>20000</v>
      </c>
      <c r="AS27" s="235">
        <f t="shared" si="0"/>
        <v>12</v>
      </c>
      <c r="AT27" s="391">
        <f t="shared" ref="AT27:AT31" si="2">AR27+AP27+AN27+AL27+AJ27+AH27+AF27+AD27+AB27+Z27+X27+U27</f>
        <v>82000</v>
      </c>
      <c r="AU27" s="386"/>
      <c r="AV27" s="387"/>
      <c r="AW27" s="388"/>
      <c r="AX27" s="1"/>
      <c r="AY27" s="1"/>
      <c r="AZ27" s="1"/>
    </row>
    <row r="28" spans="1:53" ht="15" customHeight="1" thickBot="1" x14ac:dyDescent="0.3">
      <c r="A28" s="30">
        <v>22</v>
      </c>
      <c r="B28" s="71" t="s">
        <v>38</v>
      </c>
      <c r="C28" s="32" t="s">
        <v>39</v>
      </c>
      <c r="D28" s="32" t="s">
        <v>40</v>
      </c>
      <c r="E28" s="32" t="s">
        <v>41</v>
      </c>
      <c r="F28" s="32" t="s">
        <v>42</v>
      </c>
      <c r="G28" s="93" t="s">
        <v>139</v>
      </c>
      <c r="H28" s="73" t="s">
        <v>144</v>
      </c>
      <c r="I28" s="74" t="s">
        <v>145</v>
      </c>
      <c r="J28" s="75" t="s">
        <v>142</v>
      </c>
      <c r="K28" s="37" t="s">
        <v>45</v>
      </c>
      <c r="L28" s="38" t="s">
        <v>46</v>
      </c>
      <c r="M28" s="39" t="s">
        <v>47</v>
      </c>
      <c r="N28" s="76" t="s">
        <v>75</v>
      </c>
      <c r="O28" s="88" t="s">
        <v>76</v>
      </c>
      <c r="P28" s="85" t="s">
        <v>50</v>
      </c>
      <c r="Q28" s="77" t="s">
        <v>51</v>
      </c>
      <c r="R28" s="78" t="s">
        <v>231</v>
      </c>
      <c r="S28" s="77">
        <v>1400679357</v>
      </c>
      <c r="T28" s="38">
        <v>1</v>
      </c>
      <c r="U28" s="86">
        <v>12000</v>
      </c>
      <c r="V28" s="86"/>
      <c r="W28" s="38">
        <v>1</v>
      </c>
      <c r="X28" s="86">
        <v>19000</v>
      </c>
      <c r="Y28" s="38">
        <v>1</v>
      </c>
      <c r="Z28" s="86">
        <v>21000</v>
      </c>
      <c r="AA28" s="38">
        <v>1</v>
      </c>
      <c r="AB28" s="86">
        <v>12000</v>
      </c>
      <c r="AC28" s="38">
        <v>1</v>
      </c>
      <c r="AD28" s="86">
        <v>12000</v>
      </c>
      <c r="AE28" s="38">
        <v>1</v>
      </c>
      <c r="AF28" s="86">
        <v>1000</v>
      </c>
      <c r="AG28" s="38">
        <v>1</v>
      </c>
      <c r="AH28" s="86">
        <v>1000</v>
      </c>
      <c r="AI28" s="38">
        <v>1</v>
      </c>
      <c r="AJ28" s="86">
        <v>1000</v>
      </c>
      <c r="AK28" s="38">
        <v>1</v>
      </c>
      <c r="AL28" s="86">
        <v>1500</v>
      </c>
      <c r="AM28" s="38">
        <v>1</v>
      </c>
      <c r="AN28" s="86">
        <v>18000</v>
      </c>
      <c r="AO28" s="38">
        <v>1</v>
      </c>
      <c r="AP28" s="86">
        <v>25000</v>
      </c>
      <c r="AQ28" s="38">
        <v>1</v>
      </c>
      <c r="AR28" s="87">
        <v>30000</v>
      </c>
      <c r="AS28" s="235">
        <f t="shared" si="0"/>
        <v>12</v>
      </c>
      <c r="AT28" s="391">
        <f t="shared" si="2"/>
        <v>153500</v>
      </c>
      <c r="AU28" s="386"/>
      <c r="AV28" s="387"/>
      <c r="AW28" s="388"/>
      <c r="AX28" s="1"/>
      <c r="AY28" s="1"/>
      <c r="AZ28" s="1"/>
    </row>
    <row r="29" spans="1:53" ht="15" customHeight="1" thickBot="1" x14ac:dyDescent="0.3">
      <c r="A29" s="30">
        <v>23</v>
      </c>
      <c r="B29" s="71" t="s">
        <v>38</v>
      </c>
      <c r="C29" s="32" t="s">
        <v>39</v>
      </c>
      <c r="D29" s="32" t="s">
        <v>40</v>
      </c>
      <c r="E29" s="32" t="s">
        <v>41</v>
      </c>
      <c r="F29" s="32" t="s">
        <v>42</v>
      </c>
      <c r="G29" s="72" t="s">
        <v>146</v>
      </c>
      <c r="H29" s="177" t="s">
        <v>147</v>
      </c>
      <c r="I29" s="178" t="s">
        <v>148</v>
      </c>
      <c r="J29" s="179" t="s">
        <v>149</v>
      </c>
      <c r="K29" s="58" t="s">
        <v>45</v>
      </c>
      <c r="L29" s="79" t="s">
        <v>46</v>
      </c>
      <c r="M29" s="180" t="s">
        <v>47</v>
      </c>
      <c r="N29" s="181" t="s">
        <v>75</v>
      </c>
      <c r="O29" s="182" t="s">
        <v>76</v>
      </c>
      <c r="P29" s="183" t="s">
        <v>50</v>
      </c>
      <c r="Q29" s="184" t="s">
        <v>51</v>
      </c>
      <c r="R29" s="120" t="s">
        <v>150</v>
      </c>
      <c r="S29" s="184">
        <v>1305475054</v>
      </c>
      <c r="T29" s="79"/>
      <c r="U29" s="83"/>
      <c r="V29" s="83"/>
      <c r="W29" s="79">
        <v>2</v>
      </c>
      <c r="X29" s="83">
        <v>9000</v>
      </c>
      <c r="Y29" s="79"/>
      <c r="Z29" s="83"/>
      <c r="AA29" s="79">
        <v>2</v>
      </c>
      <c r="AB29" s="83">
        <v>12000</v>
      </c>
      <c r="AC29" s="79"/>
      <c r="AD29" s="83"/>
      <c r="AE29" s="79">
        <v>2</v>
      </c>
      <c r="AF29" s="83">
        <v>6000</v>
      </c>
      <c r="AG29" s="79"/>
      <c r="AH29" s="83"/>
      <c r="AI29" s="79">
        <v>2</v>
      </c>
      <c r="AJ29" s="83">
        <v>6000</v>
      </c>
      <c r="AK29" s="79">
        <v>0</v>
      </c>
      <c r="AL29" s="83"/>
      <c r="AM29" s="79">
        <v>2</v>
      </c>
      <c r="AN29" s="83">
        <v>8000</v>
      </c>
      <c r="AO29" s="79"/>
      <c r="AP29" s="83"/>
      <c r="AQ29" s="79">
        <v>2</v>
      </c>
      <c r="AR29" s="67">
        <v>15700</v>
      </c>
      <c r="AS29" s="235">
        <f t="shared" si="0"/>
        <v>12</v>
      </c>
      <c r="AT29" s="391">
        <f t="shared" si="2"/>
        <v>56700</v>
      </c>
      <c r="AU29" s="386"/>
      <c r="AV29" s="387"/>
      <c r="AW29" s="388"/>
      <c r="AX29" s="1"/>
      <c r="AY29" s="1"/>
      <c r="AZ29" s="1"/>
    </row>
    <row r="30" spans="1:53" ht="15" customHeight="1" thickBot="1" x14ac:dyDescent="0.3">
      <c r="A30" s="30">
        <v>24</v>
      </c>
      <c r="B30" s="71" t="s">
        <v>38</v>
      </c>
      <c r="C30" s="32" t="s">
        <v>39</v>
      </c>
      <c r="D30" s="32" t="s">
        <v>40</v>
      </c>
      <c r="E30" s="32" t="s">
        <v>41</v>
      </c>
      <c r="F30" s="32" t="s">
        <v>42</v>
      </c>
      <c r="G30" s="72" t="s">
        <v>151</v>
      </c>
      <c r="H30" s="73" t="s">
        <v>152</v>
      </c>
      <c r="I30" s="74" t="s">
        <v>153</v>
      </c>
      <c r="J30" s="75" t="s">
        <v>154</v>
      </c>
      <c r="K30" s="37" t="s">
        <v>45</v>
      </c>
      <c r="L30" s="38" t="s">
        <v>46</v>
      </c>
      <c r="M30" s="39" t="s">
        <v>47</v>
      </c>
      <c r="N30" s="76" t="s">
        <v>60</v>
      </c>
      <c r="O30" s="92" t="s">
        <v>61</v>
      </c>
      <c r="P30" s="85" t="s">
        <v>50</v>
      </c>
      <c r="Q30" s="77" t="s">
        <v>51</v>
      </c>
      <c r="R30" s="78" t="s">
        <v>155</v>
      </c>
      <c r="S30" s="77" t="s">
        <v>156</v>
      </c>
      <c r="T30" s="38">
        <v>1</v>
      </c>
      <c r="U30" s="86">
        <v>32000</v>
      </c>
      <c r="V30" s="86"/>
      <c r="W30" s="38">
        <v>1</v>
      </c>
      <c r="X30" s="86">
        <v>31000</v>
      </c>
      <c r="Y30" s="38">
        <v>1</v>
      </c>
      <c r="Z30" s="86">
        <v>31000</v>
      </c>
      <c r="AA30" s="38">
        <v>1</v>
      </c>
      <c r="AB30" s="86">
        <v>21000</v>
      </c>
      <c r="AC30" s="38">
        <v>1</v>
      </c>
      <c r="AD30" s="86">
        <v>9000</v>
      </c>
      <c r="AE30" s="38">
        <v>1</v>
      </c>
      <c r="AF30" s="86">
        <v>3500</v>
      </c>
      <c r="AG30" s="38">
        <v>1</v>
      </c>
      <c r="AH30" s="86">
        <v>3100</v>
      </c>
      <c r="AI30" s="38">
        <v>1</v>
      </c>
      <c r="AJ30" s="86">
        <v>2700</v>
      </c>
      <c r="AK30" s="38">
        <v>1</v>
      </c>
      <c r="AL30" s="86">
        <v>6000</v>
      </c>
      <c r="AM30" s="38">
        <v>1</v>
      </c>
      <c r="AN30" s="86">
        <v>21000</v>
      </c>
      <c r="AO30" s="38">
        <v>1</v>
      </c>
      <c r="AP30" s="86">
        <v>28000</v>
      </c>
      <c r="AQ30" s="38">
        <v>1</v>
      </c>
      <c r="AR30" s="87">
        <v>32000</v>
      </c>
      <c r="AS30" s="235">
        <f t="shared" si="0"/>
        <v>12</v>
      </c>
      <c r="AT30" s="391">
        <f t="shared" si="2"/>
        <v>220300</v>
      </c>
      <c r="AU30" s="386"/>
      <c r="AV30" s="387"/>
      <c r="AW30" s="388"/>
      <c r="AX30" s="1"/>
      <c r="AY30" s="1"/>
      <c r="AZ30" s="1"/>
    </row>
    <row r="31" spans="1:53" ht="15" customHeight="1" thickBot="1" x14ac:dyDescent="0.3">
      <c r="A31" s="30">
        <v>25</v>
      </c>
      <c r="B31" s="71" t="s">
        <v>38</v>
      </c>
      <c r="C31" s="32" t="s">
        <v>39</v>
      </c>
      <c r="D31" s="32" t="s">
        <v>40</v>
      </c>
      <c r="E31" s="32" t="s">
        <v>41</v>
      </c>
      <c r="F31" s="32" t="s">
        <v>42</v>
      </c>
      <c r="G31" s="207" t="s">
        <v>157</v>
      </c>
      <c r="H31" s="73" t="s">
        <v>240</v>
      </c>
      <c r="I31" s="74" t="s">
        <v>241</v>
      </c>
      <c r="J31" s="75" t="s">
        <v>242</v>
      </c>
      <c r="K31" s="37" t="s">
        <v>45</v>
      </c>
      <c r="L31" s="38" t="s">
        <v>46</v>
      </c>
      <c r="M31" s="39" t="s">
        <v>47</v>
      </c>
      <c r="N31" s="76"/>
      <c r="O31" s="92" t="s">
        <v>61</v>
      </c>
      <c r="P31" s="85" t="s">
        <v>50</v>
      </c>
      <c r="Q31" s="184" t="s">
        <v>51</v>
      </c>
      <c r="R31" s="78"/>
      <c r="S31" s="77"/>
      <c r="T31" s="38"/>
      <c r="U31" s="86">
        <v>10000</v>
      </c>
      <c r="V31" s="86"/>
      <c r="W31" s="38"/>
      <c r="X31" s="86">
        <v>10000</v>
      </c>
      <c r="Y31" s="38"/>
      <c r="Z31" s="86">
        <v>10000</v>
      </c>
      <c r="AA31" s="38"/>
      <c r="AB31" s="86">
        <v>6000</v>
      </c>
      <c r="AC31" s="38"/>
      <c r="AD31" s="86">
        <v>6000</v>
      </c>
      <c r="AE31" s="38"/>
      <c r="AF31" s="86">
        <v>6000</v>
      </c>
      <c r="AG31" s="38"/>
      <c r="AH31" s="86">
        <v>8000</v>
      </c>
      <c r="AI31" s="38"/>
      <c r="AJ31" s="86">
        <v>8000</v>
      </c>
      <c r="AK31" s="38"/>
      <c r="AL31" s="86">
        <v>8000</v>
      </c>
      <c r="AM31" s="38"/>
      <c r="AN31" s="86">
        <v>9000</v>
      </c>
      <c r="AO31" s="38"/>
      <c r="AP31" s="86">
        <v>9000</v>
      </c>
      <c r="AQ31" s="38"/>
      <c r="AR31" s="87">
        <v>9000</v>
      </c>
      <c r="AS31" s="235">
        <v>12</v>
      </c>
      <c r="AT31" s="391">
        <f t="shared" si="2"/>
        <v>99000</v>
      </c>
      <c r="AU31" s="386"/>
      <c r="AV31" s="387"/>
      <c r="AW31" s="388"/>
      <c r="AX31" s="1"/>
      <c r="AY31" s="1"/>
      <c r="AZ31" s="1"/>
    </row>
    <row r="32" spans="1:53" ht="15" customHeight="1" thickBot="1" x14ac:dyDescent="0.3">
      <c r="A32" s="30">
        <v>26</v>
      </c>
      <c r="B32" s="71" t="s">
        <v>38</v>
      </c>
      <c r="C32" s="32" t="s">
        <v>39</v>
      </c>
      <c r="D32" s="32" t="s">
        <v>40</v>
      </c>
      <c r="E32" s="32" t="s">
        <v>41</v>
      </c>
      <c r="F32" s="32" t="s">
        <v>42</v>
      </c>
      <c r="G32" s="72" t="s">
        <v>157</v>
      </c>
      <c r="H32" s="73" t="s">
        <v>158</v>
      </c>
      <c r="I32" s="74" t="s">
        <v>159</v>
      </c>
      <c r="J32" s="75" t="s">
        <v>160</v>
      </c>
      <c r="K32" s="37" t="s">
        <v>45</v>
      </c>
      <c r="L32" s="38" t="s">
        <v>46</v>
      </c>
      <c r="M32" s="39" t="s">
        <v>47</v>
      </c>
      <c r="N32" s="76" t="s">
        <v>75</v>
      </c>
      <c r="O32" s="88" t="s">
        <v>76</v>
      </c>
      <c r="P32" s="85" t="s">
        <v>50</v>
      </c>
      <c r="Q32" s="77" t="s">
        <v>51</v>
      </c>
      <c r="R32" s="78" t="s">
        <v>161</v>
      </c>
      <c r="S32" s="77">
        <v>1208501147</v>
      </c>
      <c r="T32" s="79">
        <v>1</v>
      </c>
      <c r="U32" s="86">
        <v>25000</v>
      </c>
      <c r="V32" s="86"/>
      <c r="W32" s="38">
        <v>1</v>
      </c>
      <c r="X32" s="86">
        <v>27000</v>
      </c>
      <c r="Y32" s="38">
        <v>1</v>
      </c>
      <c r="Z32" s="86">
        <v>21000</v>
      </c>
      <c r="AA32" s="38">
        <v>1</v>
      </c>
      <c r="AB32" s="86">
        <v>16000</v>
      </c>
      <c r="AC32" s="38">
        <v>1</v>
      </c>
      <c r="AD32" s="86">
        <v>5000</v>
      </c>
      <c r="AE32" s="38">
        <v>1</v>
      </c>
      <c r="AF32" s="86">
        <v>12000</v>
      </c>
      <c r="AG32" s="38">
        <v>1</v>
      </c>
      <c r="AH32" s="86">
        <v>1500</v>
      </c>
      <c r="AI32" s="38">
        <v>1</v>
      </c>
      <c r="AJ32" s="86">
        <v>1600</v>
      </c>
      <c r="AK32" s="38">
        <v>1</v>
      </c>
      <c r="AL32" s="86">
        <v>1800</v>
      </c>
      <c r="AM32" s="38">
        <v>1</v>
      </c>
      <c r="AN32" s="86">
        <v>15000</v>
      </c>
      <c r="AO32" s="38">
        <v>1</v>
      </c>
      <c r="AP32" s="86">
        <v>21000</v>
      </c>
      <c r="AQ32" s="38">
        <v>1</v>
      </c>
      <c r="AR32" s="87">
        <v>26000</v>
      </c>
      <c r="AS32" s="235">
        <f t="shared" si="0"/>
        <v>12</v>
      </c>
      <c r="AT32" s="391">
        <f>AR32+AP32+AN32+AL32+AJ32+AH32+AF32+AD32+AB32+Z32+X32+U32</f>
        <v>172900</v>
      </c>
      <c r="AU32" s="386"/>
      <c r="AV32" s="387"/>
      <c r="AW32" s="388"/>
      <c r="AX32" s="1"/>
      <c r="AY32" s="1"/>
      <c r="AZ32" s="1"/>
    </row>
    <row r="33" spans="1:78" ht="15.75" thickBot="1" x14ac:dyDescent="0.3">
      <c r="A33" s="30">
        <v>27</v>
      </c>
      <c r="B33" s="71" t="s">
        <v>38</v>
      </c>
      <c r="C33" s="32" t="s">
        <v>39</v>
      </c>
      <c r="D33" s="32" t="s">
        <v>40</v>
      </c>
      <c r="E33" s="32" t="s">
        <v>41</v>
      </c>
      <c r="F33" s="32" t="s">
        <v>42</v>
      </c>
      <c r="G33" s="94" t="s">
        <v>162</v>
      </c>
      <c r="H33" s="73" t="s">
        <v>163</v>
      </c>
      <c r="I33" s="74" t="s">
        <v>164</v>
      </c>
      <c r="J33" s="75" t="s">
        <v>165</v>
      </c>
      <c r="K33" s="37" t="s">
        <v>45</v>
      </c>
      <c r="L33" s="38" t="s">
        <v>166</v>
      </c>
      <c r="M33" s="38" t="s">
        <v>167</v>
      </c>
      <c r="N33" s="76" t="s">
        <v>60</v>
      </c>
      <c r="O33" s="92" t="s">
        <v>61</v>
      </c>
      <c r="P33" s="85" t="s">
        <v>50</v>
      </c>
      <c r="Q33" s="77">
        <v>111</v>
      </c>
      <c r="R33" s="78" t="s">
        <v>168</v>
      </c>
      <c r="S33" s="77" t="s">
        <v>232</v>
      </c>
      <c r="T33" s="38">
        <v>1</v>
      </c>
      <c r="U33" s="86">
        <v>25000</v>
      </c>
      <c r="V33" s="86"/>
      <c r="W33" s="38">
        <v>1</v>
      </c>
      <c r="X33" s="86">
        <v>24500</v>
      </c>
      <c r="Y33" s="38">
        <v>1</v>
      </c>
      <c r="Z33" s="86">
        <v>23000</v>
      </c>
      <c r="AA33" s="38">
        <v>1</v>
      </c>
      <c r="AB33" s="86">
        <v>13000</v>
      </c>
      <c r="AC33" s="38">
        <v>1</v>
      </c>
      <c r="AD33" s="86">
        <v>1600</v>
      </c>
      <c r="AE33" s="38">
        <v>1</v>
      </c>
      <c r="AF33" s="86">
        <v>1000</v>
      </c>
      <c r="AG33" s="38">
        <v>1</v>
      </c>
      <c r="AH33" s="86">
        <v>1000</v>
      </c>
      <c r="AI33" s="38">
        <v>1</v>
      </c>
      <c r="AJ33" s="86">
        <v>1000</v>
      </c>
      <c r="AK33" s="38">
        <v>1</v>
      </c>
      <c r="AL33" s="86">
        <v>1500</v>
      </c>
      <c r="AM33" s="38">
        <v>1</v>
      </c>
      <c r="AN33" s="86">
        <v>11000</v>
      </c>
      <c r="AO33" s="38">
        <v>1</v>
      </c>
      <c r="AP33" s="86">
        <v>15000</v>
      </c>
      <c r="AQ33" s="38">
        <v>1</v>
      </c>
      <c r="AR33" s="87">
        <v>21000</v>
      </c>
      <c r="AS33" s="234">
        <f t="shared" si="0"/>
        <v>12</v>
      </c>
      <c r="AT33" s="391">
        <f>U33+X33+Z33+AB33+AD33+AF33+AH33+AJ33+AL33+AN33+AP33+AR33</f>
        <v>138600</v>
      </c>
      <c r="AU33" s="386"/>
      <c r="AV33" s="387"/>
      <c r="AW33" s="388"/>
      <c r="AX33" s="1"/>
      <c r="AY33" s="1"/>
      <c r="AZ33" s="1"/>
    </row>
    <row r="34" spans="1:78" ht="15" customHeight="1" thickBot="1" x14ac:dyDescent="0.3">
      <c r="A34" s="30">
        <v>28</v>
      </c>
      <c r="B34" s="71" t="s">
        <v>38</v>
      </c>
      <c r="C34" s="32" t="s">
        <v>39</v>
      </c>
      <c r="D34" s="32" t="s">
        <v>40</v>
      </c>
      <c r="E34" s="32" t="s">
        <v>41</v>
      </c>
      <c r="F34" s="32" t="s">
        <v>42</v>
      </c>
      <c r="G34" s="72" t="s">
        <v>162</v>
      </c>
      <c r="H34" s="73" t="s">
        <v>169</v>
      </c>
      <c r="I34" s="74" t="s">
        <v>170</v>
      </c>
      <c r="J34" s="75" t="s">
        <v>171</v>
      </c>
      <c r="K34" s="37" t="s">
        <v>45</v>
      </c>
      <c r="L34" s="38" t="s">
        <v>46</v>
      </c>
      <c r="M34" s="39" t="s">
        <v>47</v>
      </c>
      <c r="N34" s="76" t="s">
        <v>66</v>
      </c>
      <c r="O34" s="89" t="s">
        <v>67</v>
      </c>
      <c r="P34" s="85" t="s">
        <v>50</v>
      </c>
      <c r="Q34" s="77" t="s">
        <v>51</v>
      </c>
      <c r="R34" s="78" t="s">
        <v>233</v>
      </c>
      <c r="S34" s="77">
        <v>1402107035</v>
      </c>
      <c r="T34" s="38"/>
      <c r="U34" s="86"/>
      <c r="V34" s="86"/>
      <c r="W34" s="38">
        <v>2</v>
      </c>
      <c r="X34" s="86">
        <v>12000</v>
      </c>
      <c r="Y34" s="38"/>
      <c r="Z34" s="86"/>
      <c r="AA34" s="38">
        <v>2</v>
      </c>
      <c r="AB34" s="86">
        <v>3500</v>
      </c>
      <c r="AC34" s="38"/>
      <c r="AD34" s="86"/>
      <c r="AE34" s="38">
        <v>2</v>
      </c>
      <c r="AF34" s="86">
        <v>5500</v>
      </c>
      <c r="AG34" s="38"/>
      <c r="AH34" s="86"/>
      <c r="AI34" s="38">
        <v>2</v>
      </c>
      <c r="AJ34" s="86">
        <v>9000</v>
      </c>
      <c r="AK34" s="38"/>
      <c r="AL34" s="86"/>
      <c r="AM34" s="38">
        <v>2</v>
      </c>
      <c r="AN34" s="86">
        <v>1800</v>
      </c>
      <c r="AO34" s="38"/>
      <c r="AP34" s="86"/>
      <c r="AQ34" s="38">
        <v>2</v>
      </c>
      <c r="AR34" s="87">
        <v>8000</v>
      </c>
      <c r="AS34" s="237">
        <f t="shared" si="0"/>
        <v>12</v>
      </c>
      <c r="AT34" s="394">
        <f>AR34+AN34+AJ34+AF34+AB34+X34</f>
        <v>39800</v>
      </c>
      <c r="AU34" s="386"/>
      <c r="AV34" s="387"/>
      <c r="AW34" s="388"/>
      <c r="AX34" s="1"/>
      <c r="AY34" s="1"/>
      <c r="AZ34" s="1"/>
    </row>
    <row r="35" spans="1:78" ht="16.5" thickTop="1" thickBot="1" x14ac:dyDescent="0.3">
      <c r="A35" s="28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95" t="s">
        <v>172</v>
      </c>
      <c r="AT35" s="395">
        <f>SUM(AT7:AT34)</f>
        <v>2711787</v>
      </c>
      <c r="AU35" s="392"/>
      <c r="AV35" s="393"/>
      <c r="AW35" s="388"/>
      <c r="AX35" s="1"/>
      <c r="AY35" s="1"/>
      <c r="AZ35" s="1"/>
    </row>
    <row r="36" spans="1:78" ht="16.5" thickTop="1" thickBot="1" x14ac:dyDescent="0.3">
      <c r="A36" s="356" t="s">
        <v>173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 t="s">
        <v>37</v>
      </c>
      <c r="O36" s="359"/>
      <c r="P36" s="359"/>
      <c r="Q36" s="359"/>
      <c r="R36" s="359"/>
      <c r="S36" s="359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96"/>
      <c r="AS36" s="97"/>
      <c r="AT36" s="98"/>
      <c r="AU36" s="99"/>
      <c r="AV36" s="100"/>
      <c r="AW36" s="396"/>
      <c r="AX36" s="1"/>
      <c r="AY36" s="1"/>
      <c r="AZ36" s="1"/>
    </row>
    <row r="37" spans="1:78" ht="15.75" thickTop="1" x14ac:dyDescent="0.25">
      <c r="A37" s="101">
        <v>1</v>
      </c>
      <c r="B37" s="102" t="s">
        <v>38</v>
      </c>
      <c r="C37" s="15" t="s">
        <v>39</v>
      </c>
      <c r="D37" s="15" t="s">
        <v>40</v>
      </c>
      <c r="E37" s="15" t="s">
        <v>41</v>
      </c>
      <c r="F37" s="15" t="s">
        <v>42</v>
      </c>
      <c r="G37" s="93" t="s">
        <v>174</v>
      </c>
      <c r="H37" s="103" t="s">
        <v>175</v>
      </c>
      <c r="I37" s="104" t="s">
        <v>176</v>
      </c>
      <c r="J37" s="105" t="s">
        <v>177</v>
      </c>
      <c r="K37" s="20" t="s">
        <v>45</v>
      </c>
      <c r="L37" s="21" t="s">
        <v>46</v>
      </c>
      <c r="M37" s="22" t="s">
        <v>47</v>
      </c>
      <c r="N37" s="21" t="s">
        <v>178</v>
      </c>
      <c r="O37" s="106" t="s">
        <v>179</v>
      </c>
      <c r="P37" s="107" t="s">
        <v>50</v>
      </c>
      <c r="Q37" s="25" t="s">
        <v>51</v>
      </c>
      <c r="R37" s="108" t="s">
        <v>180</v>
      </c>
      <c r="S37" s="108" t="s">
        <v>181</v>
      </c>
      <c r="T37" s="38"/>
      <c r="U37" s="86"/>
      <c r="V37" s="86"/>
      <c r="W37" s="38">
        <v>2</v>
      </c>
      <c r="X37" s="86">
        <v>23000</v>
      </c>
      <c r="Y37" s="38"/>
      <c r="Z37" s="86"/>
      <c r="AA37" s="38">
        <v>2</v>
      </c>
      <c r="AB37" s="86">
        <v>15000</v>
      </c>
      <c r="AC37" s="38"/>
      <c r="AD37" s="86"/>
      <c r="AE37" s="38">
        <v>2</v>
      </c>
      <c r="AF37" s="86">
        <v>6000</v>
      </c>
      <c r="AG37" s="38"/>
      <c r="AH37" s="38"/>
      <c r="AI37" s="38">
        <v>2</v>
      </c>
      <c r="AJ37" s="86">
        <v>700</v>
      </c>
      <c r="AK37" s="38"/>
      <c r="AL37" s="86"/>
      <c r="AM37" s="38">
        <v>2</v>
      </c>
      <c r="AN37" s="86">
        <v>1600</v>
      </c>
      <c r="AO37" s="38"/>
      <c r="AP37" s="86"/>
      <c r="AQ37" s="38">
        <v>2</v>
      </c>
      <c r="AR37" s="87">
        <v>14000</v>
      </c>
      <c r="AS37" s="235">
        <f>AQ37+AO37+AM37+AK37+AI37+AG37+AE37+AC37+AA37+Y37++W37+T37</f>
        <v>12</v>
      </c>
      <c r="AT37" s="391">
        <f>AR37+AN37+AJ37+AF37+AB37+X37+U37</f>
        <v>60300</v>
      </c>
      <c r="AU37" s="397"/>
      <c r="AV37" s="387"/>
      <c r="AW37" s="398"/>
      <c r="AX37" s="1"/>
      <c r="AY37" s="1"/>
      <c r="AZ37" s="1"/>
    </row>
    <row r="38" spans="1:78" x14ac:dyDescent="0.25">
      <c r="A38" s="101">
        <v>2</v>
      </c>
      <c r="B38" s="71" t="s">
        <v>38</v>
      </c>
      <c r="C38" s="32" t="s">
        <v>39</v>
      </c>
      <c r="D38" s="32" t="s">
        <v>40</v>
      </c>
      <c r="E38" s="32" t="s">
        <v>41</v>
      </c>
      <c r="F38" s="32" t="s">
        <v>42</v>
      </c>
      <c r="G38" s="72" t="s">
        <v>182</v>
      </c>
      <c r="H38" s="73" t="s">
        <v>183</v>
      </c>
      <c r="I38" s="110" t="s">
        <v>184</v>
      </c>
      <c r="J38" s="75" t="s">
        <v>185</v>
      </c>
      <c r="K38" s="37" t="s">
        <v>45</v>
      </c>
      <c r="L38" s="38" t="s">
        <v>46</v>
      </c>
      <c r="M38" s="39" t="s">
        <v>47</v>
      </c>
      <c r="N38" s="38" t="s">
        <v>178</v>
      </c>
      <c r="O38" s="111" t="s">
        <v>179</v>
      </c>
      <c r="P38" s="77" t="s">
        <v>50</v>
      </c>
      <c r="Q38" s="41" t="s">
        <v>51</v>
      </c>
      <c r="R38" s="112" t="s">
        <v>234</v>
      </c>
      <c r="S38" s="78" t="s">
        <v>186</v>
      </c>
      <c r="T38" s="79">
        <v>2</v>
      </c>
      <c r="U38" s="83">
        <v>14000</v>
      </c>
      <c r="V38" s="83"/>
      <c r="W38" s="79"/>
      <c r="X38" s="113"/>
      <c r="Y38" s="79">
        <v>2</v>
      </c>
      <c r="Z38" s="83">
        <v>13000</v>
      </c>
      <c r="AA38" s="79"/>
      <c r="AB38" s="113"/>
      <c r="AC38" s="79">
        <v>2</v>
      </c>
      <c r="AD38" s="83">
        <v>800</v>
      </c>
      <c r="AE38" s="79"/>
      <c r="AF38" s="113"/>
      <c r="AG38" s="79">
        <v>2</v>
      </c>
      <c r="AH38" s="83">
        <v>300</v>
      </c>
      <c r="AI38" s="79"/>
      <c r="AJ38" s="113"/>
      <c r="AK38" s="79">
        <v>2</v>
      </c>
      <c r="AL38" s="83">
        <v>300</v>
      </c>
      <c r="AM38" s="79"/>
      <c r="AN38" s="114"/>
      <c r="AO38" s="79">
        <v>2</v>
      </c>
      <c r="AP38" s="83">
        <v>2500</v>
      </c>
      <c r="AQ38" s="79"/>
      <c r="AR38" s="113"/>
      <c r="AS38" s="235">
        <f>AQ38+AO38+AM38+AK38+AI38+AG38+AE38+AC38+AA38+Y38++W38+T38</f>
        <v>12</v>
      </c>
      <c r="AT38" s="391">
        <f>AR38+AP38+AN38+AL38+AJ38+AH38+AF38+AD38+AB38+Z38+X38+U38</f>
        <v>30900</v>
      </c>
      <c r="AU38" s="397"/>
      <c r="AV38" s="387"/>
      <c r="AW38" s="398"/>
      <c r="AX38" s="1"/>
      <c r="AY38" s="1"/>
      <c r="AZ38" s="1"/>
    </row>
    <row r="39" spans="1:78" x14ac:dyDescent="0.25">
      <c r="A39" s="101">
        <v>3</v>
      </c>
      <c r="B39" s="71" t="s">
        <v>38</v>
      </c>
      <c r="C39" s="32" t="s">
        <v>39</v>
      </c>
      <c r="D39" s="32" t="s">
        <v>40</v>
      </c>
      <c r="E39" s="32" t="s">
        <v>41</v>
      </c>
      <c r="F39" s="32" t="s">
        <v>42</v>
      </c>
      <c r="G39" s="72" t="s">
        <v>245</v>
      </c>
      <c r="H39" s="73" t="s">
        <v>246</v>
      </c>
      <c r="I39" s="172" t="s">
        <v>247</v>
      </c>
      <c r="J39" s="75" t="s">
        <v>248</v>
      </c>
      <c r="K39" s="37" t="s">
        <v>45</v>
      </c>
      <c r="L39" s="38" t="s">
        <v>46</v>
      </c>
      <c r="M39" s="39" t="s">
        <v>47</v>
      </c>
      <c r="N39" s="173" t="s">
        <v>249</v>
      </c>
      <c r="O39" s="197" t="s">
        <v>250</v>
      </c>
      <c r="P39" s="174" t="s">
        <v>50</v>
      </c>
      <c r="Q39" s="41" t="s">
        <v>51</v>
      </c>
      <c r="R39" s="112" t="s">
        <v>259</v>
      </c>
      <c r="S39" s="78" t="s">
        <v>260</v>
      </c>
      <c r="T39" s="79">
        <v>2</v>
      </c>
      <c r="U39" s="83">
        <v>5000</v>
      </c>
      <c r="V39" s="83"/>
      <c r="W39" s="79"/>
      <c r="X39" s="175">
        <v>5000</v>
      </c>
      <c r="Y39" s="79"/>
      <c r="Z39" s="83">
        <v>5000</v>
      </c>
      <c r="AA39" s="79"/>
      <c r="AB39" s="175">
        <v>5000</v>
      </c>
      <c r="AC39" s="79"/>
      <c r="AD39" s="83">
        <v>5000</v>
      </c>
      <c r="AE39" s="79"/>
      <c r="AF39" s="175">
        <v>5000</v>
      </c>
      <c r="AG39" s="79"/>
      <c r="AH39" s="83">
        <v>5000</v>
      </c>
      <c r="AI39" s="79"/>
      <c r="AJ39" s="175">
        <v>5000</v>
      </c>
      <c r="AK39" s="79"/>
      <c r="AL39" s="83">
        <v>5000</v>
      </c>
      <c r="AM39" s="79"/>
      <c r="AN39" s="176">
        <v>5000</v>
      </c>
      <c r="AO39" s="79"/>
      <c r="AP39" s="83">
        <v>5000</v>
      </c>
      <c r="AQ39" s="79"/>
      <c r="AR39" s="175">
        <v>5000</v>
      </c>
      <c r="AS39" s="235">
        <v>12</v>
      </c>
      <c r="AT39" s="391">
        <f>U39+X39+Z39+AB39+AF39+AH39+AJ39+AL39+AN39+AP39+AR39+AD39</f>
        <v>60000</v>
      </c>
      <c r="AU39" s="397"/>
      <c r="AV39" s="387"/>
      <c r="AW39" s="398"/>
      <c r="AX39" s="1"/>
      <c r="AY39" s="1"/>
      <c r="AZ39" s="1"/>
    </row>
    <row r="40" spans="1:78" ht="15.75" thickBot="1" x14ac:dyDescent="0.3">
      <c r="A40" s="101">
        <v>4</v>
      </c>
      <c r="B40" s="71" t="s">
        <v>38</v>
      </c>
      <c r="C40" s="32" t="s">
        <v>39</v>
      </c>
      <c r="D40" s="32" t="s">
        <v>40</v>
      </c>
      <c r="E40" s="32" t="s">
        <v>41</v>
      </c>
      <c r="F40" s="32" t="s">
        <v>42</v>
      </c>
      <c r="G40" s="72" t="s">
        <v>124</v>
      </c>
      <c r="H40" s="73" t="s">
        <v>187</v>
      </c>
      <c r="I40" s="74" t="s">
        <v>188</v>
      </c>
      <c r="J40" s="179" t="s">
        <v>189</v>
      </c>
      <c r="K40" s="37" t="s">
        <v>45</v>
      </c>
      <c r="L40" s="38" t="s">
        <v>46</v>
      </c>
      <c r="M40" s="223" t="s">
        <v>47</v>
      </c>
      <c r="N40" s="115" t="s">
        <v>190</v>
      </c>
      <c r="O40" s="116" t="s">
        <v>191</v>
      </c>
      <c r="P40" s="117" t="s">
        <v>50</v>
      </c>
      <c r="Q40" s="85" t="s">
        <v>51</v>
      </c>
      <c r="R40" s="78"/>
      <c r="S40" s="77">
        <v>121997019</v>
      </c>
      <c r="T40" s="38">
        <v>4</v>
      </c>
      <c r="U40" s="86">
        <v>8000</v>
      </c>
      <c r="V40" s="86"/>
      <c r="W40" s="38"/>
      <c r="X40" s="86"/>
      <c r="Y40" s="38"/>
      <c r="Z40" s="86"/>
      <c r="AA40" s="38"/>
      <c r="AB40" s="86"/>
      <c r="AC40" s="38"/>
      <c r="AD40" s="86"/>
      <c r="AE40" s="38"/>
      <c r="AF40" s="86"/>
      <c r="AG40" s="38"/>
      <c r="AH40" s="86"/>
      <c r="AI40" s="38"/>
      <c r="AJ40" s="86"/>
      <c r="AK40" s="38">
        <v>8</v>
      </c>
      <c r="AL40" s="86">
        <v>42000</v>
      </c>
      <c r="AM40" s="38"/>
      <c r="AN40" s="86"/>
      <c r="AO40" s="38"/>
      <c r="AP40" s="86"/>
      <c r="AQ40" s="38"/>
      <c r="AR40" s="87"/>
      <c r="AS40" s="235">
        <v>12</v>
      </c>
      <c r="AT40" s="391">
        <f>U40+AL40</f>
        <v>50000</v>
      </c>
      <c r="AU40" s="397"/>
      <c r="AV40" s="387"/>
      <c r="AW40" s="398"/>
      <c r="AX40" s="1"/>
      <c r="AY40" s="1"/>
      <c r="AZ40" s="1"/>
    </row>
    <row r="41" spans="1:78" ht="16.5" thickTop="1" thickBot="1" x14ac:dyDescent="0.3">
      <c r="A41" s="288"/>
      <c r="B41" s="278"/>
      <c r="C41" s="278"/>
      <c r="D41" s="278"/>
      <c r="E41" s="278"/>
      <c r="F41" s="278"/>
      <c r="G41" s="289"/>
      <c r="H41" s="278"/>
      <c r="I41" s="278"/>
      <c r="J41" s="278"/>
      <c r="K41" s="278"/>
      <c r="L41" s="278"/>
      <c r="M41" s="278"/>
      <c r="N41" s="278"/>
      <c r="O41" s="191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118" t="s">
        <v>172</v>
      </c>
      <c r="AT41" s="395">
        <f>AT37+AT38+AT39+AT40</f>
        <v>201200</v>
      </c>
      <c r="AU41" s="399"/>
      <c r="AV41" s="400"/>
      <c r="AW41" s="398"/>
      <c r="AX41" s="1"/>
      <c r="AY41" s="1"/>
      <c r="AZ41" s="1"/>
    </row>
    <row r="42" spans="1:78" ht="16.5" thickTop="1" thickBot="1" x14ac:dyDescent="0.3">
      <c r="A42" s="356" t="s">
        <v>192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8" t="s">
        <v>193</v>
      </c>
      <c r="O42" s="359"/>
      <c r="P42" s="359"/>
      <c r="Q42" s="359"/>
      <c r="R42" s="359"/>
      <c r="S42" s="359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90"/>
      <c r="AW42" s="278"/>
      <c r="AX42" s="1"/>
      <c r="AY42" s="1"/>
      <c r="AZ42" s="1"/>
    </row>
    <row r="43" spans="1:78" s="171" customFormat="1" ht="18" customHeight="1" thickTop="1" x14ac:dyDescent="0.25">
      <c r="A43" s="217">
        <v>1</v>
      </c>
      <c r="B43" s="219" t="s">
        <v>38</v>
      </c>
      <c r="C43" s="220" t="s">
        <v>39</v>
      </c>
      <c r="D43" s="220" t="s">
        <v>40</v>
      </c>
      <c r="E43" s="220" t="s">
        <v>41</v>
      </c>
      <c r="F43" s="220" t="s">
        <v>42</v>
      </c>
      <c r="G43" s="210" t="s">
        <v>103</v>
      </c>
      <c r="H43" s="211" t="s">
        <v>237</v>
      </c>
      <c r="I43" s="212" t="s">
        <v>194</v>
      </c>
      <c r="J43" s="213" t="s">
        <v>195</v>
      </c>
      <c r="K43" s="214" t="s">
        <v>196</v>
      </c>
      <c r="L43" s="215" t="s">
        <v>46</v>
      </c>
      <c r="M43" s="215" t="s">
        <v>167</v>
      </c>
      <c r="N43" s="215" t="s">
        <v>197</v>
      </c>
      <c r="O43" s="170" t="s">
        <v>197</v>
      </c>
      <c r="P43" s="225" t="s">
        <v>50</v>
      </c>
      <c r="Q43" s="226" t="s">
        <v>51</v>
      </c>
      <c r="R43" s="227" t="s">
        <v>198</v>
      </c>
      <c r="S43" s="228" t="s">
        <v>199</v>
      </c>
      <c r="T43" s="79">
        <v>1</v>
      </c>
      <c r="U43" s="83">
        <v>5000</v>
      </c>
      <c r="V43" s="83"/>
      <c r="W43" s="79">
        <v>1</v>
      </c>
      <c r="X43" s="83">
        <v>5000</v>
      </c>
      <c r="Y43" s="79">
        <v>1</v>
      </c>
      <c r="Z43" s="83">
        <v>2500</v>
      </c>
      <c r="AA43" s="79">
        <v>1</v>
      </c>
      <c r="AB43" s="83">
        <v>2300</v>
      </c>
      <c r="AC43" s="79">
        <v>1</v>
      </c>
      <c r="AD43" s="83">
        <v>2500</v>
      </c>
      <c r="AE43" s="79">
        <v>1</v>
      </c>
      <c r="AF43" s="229">
        <v>2500</v>
      </c>
      <c r="AG43" s="79">
        <v>1</v>
      </c>
      <c r="AH43" s="79">
        <v>2600</v>
      </c>
      <c r="AI43" s="79">
        <v>1</v>
      </c>
      <c r="AJ43" s="83">
        <v>2500</v>
      </c>
      <c r="AK43" s="79">
        <v>1</v>
      </c>
      <c r="AL43" s="83">
        <v>2300</v>
      </c>
      <c r="AM43" s="79">
        <v>1</v>
      </c>
      <c r="AN43" s="83">
        <v>5000</v>
      </c>
      <c r="AO43" s="79">
        <v>1</v>
      </c>
      <c r="AP43" s="83">
        <v>5000</v>
      </c>
      <c r="AQ43" s="79">
        <v>1</v>
      </c>
      <c r="AR43" s="67">
        <v>5000</v>
      </c>
      <c r="AS43" s="235">
        <f>AQ43+AO43+AM43+AK43+AI43+AG43+AE43+AC43+AA43+Y43++W43+T43</f>
        <v>12</v>
      </c>
      <c r="AT43" s="391">
        <f>AR43+AP43+AN43+AL43+AJ43+AH43+AF43+AD43+AB43+Z43+X43+U43</f>
        <v>42200</v>
      </c>
      <c r="AU43" s="397"/>
      <c r="AV43" s="387"/>
      <c r="AW43" s="401"/>
      <c r="AX43" s="1"/>
      <c r="AY43" s="1"/>
      <c r="AZ43" s="1"/>
      <c r="BA43" s="196"/>
    </row>
    <row r="44" spans="1:78" x14ac:dyDescent="0.25">
      <c r="A44" s="109">
        <v>2</v>
      </c>
      <c r="B44" s="221" t="s">
        <v>38</v>
      </c>
      <c r="C44" s="222" t="s">
        <v>39</v>
      </c>
      <c r="D44" s="222" t="s">
        <v>40</v>
      </c>
      <c r="E44" s="222" t="s">
        <v>41</v>
      </c>
      <c r="F44" s="222" t="s">
        <v>42</v>
      </c>
      <c r="G44" s="207" t="s">
        <v>103</v>
      </c>
      <c r="H44" s="177" t="s">
        <v>235</v>
      </c>
      <c r="I44" s="178" t="s">
        <v>194</v>
      </c>
      <c r="J44" s="179" t="s">
        <v>195</v>
      </c>
      <c r="K44" s="58" t="s">
        <v>196</v>
      </c>
      <c r="L44" s="79" t="s">
        <v>46</v>
      </c>
      <c r="M44" s="79" t="s">
        <v>47</v>
      </c>
      <c r="N44" s="79" t="s">
        <v>200</v>
      </c>
      <c r="O44" s="119" t="s">
        <v>200</v>
      </c>
      <c r="P44" s="59" t="s">
        <v>50</v>
      </c>
      <c r="Q44" s="184">
        <v>279</v>
      </c>
      <c r="R44" s="120" t="s">
        <v>201</v>
      </c>
      <c r="S44" s="120" t="s">
        <v>202</v>
      </c>
      <c r="T44" s="79">
        <v>1</v>
      </c>
      <c r="U44" s="83">
        <v>40000</v>
      </c>
      <c r="V44" s="83"/>
      <c r="W44" s="79">
        <v>1</v>
      </c>
      <c r="X44" s="83">
        <v>38000</v>
      </c>
      <c r="Y44" s="45">
        <v>1</v>
      </c>
      <c r="Z44" s="83">
        <v>38000</v>
      </c>
      <c r="AA44" s="45">
        <v>1</v>
      </c>
      <c r="AB44" s="83">
        <v>28000</v>
      </c>
      <c r="AC44" s="45">
        <v>1</v>
      </c>
      <c r="AD44" s="83">
        <v>13000</v>
      </c>
      <c r="AE44" s="45">
        <v>1</v>
      </c>
      <c r="AF44" s="83">
        <v>3000</v>
      </c>
      <c r="AG44" s="45">
        <v>1</v>
      </c>
      <c r="AH44" s="83">
        <v>3000</v>
      </c>
      <c r="AI44" s="45">
        <v>1</v>
      </c>
      <c r="AJ44" s="83">
        <v>3000</v>
      </c>
      <c r="AK44" s="45">
        <v>1</v>
      </c>
      <c r="AL44" s="83">
        <v>1977</v>
      </c>
      <c r="AM44" s="45">
        <v>1</v>
      </c>
      <c r="AN44" s="83">
        <v>15000</v>
      </c>
      <c r="AO44" s="45">
        <v>1</v>
      </c>
      <c r="AP44" s="83">
        <v>41000</v>
      </c>
      <c r="AQ44" s="45">
        <v>1</v>
      </c>
      <c r="AR44" s="67">
        <v>42000</v>
      </c>
      <c r="AS44" s="235">
        <f>AQ44+AO44+AM44+AK44+AI44+AG44+AE44+AC44+AA44+Y44++W44+T44</f>
        <v>12</v>
      </c>
      <c r="AT44" s="391">
        <f>AR44+AP44+AN44+AL44+AJ44+AH44+AF44+AD44+AB44+Z44+X44+U44</f>
        <v>265977</v>
      </c>
      <c r="AU44" s="397"/>
      <c r="AV44" s="387"/>
      <c r="AW44" s="401"/>
      <c r="AX44" s="1"/>
      <c r="AY44" s="1"/>
      <c r="AZ44" s="1"/>
    </row>
    <row r="45" spans="1:78" x14ac:dyDescent="0.25">
      <c r="A45" s="109">
        <v>3</v>
      </c>
      <c r="B45" s="221" t="s">
        <v>38</v>
      </c>
      <c r="C45" s="222" t="s">
        <v>39</v>
      </c>
      <c r="D45" s="222" t="s">
        <v>40</v>
      </c>
      <c r="E45" s="222" t="s">
        <v>41</v>
      </c>
      <c r="F45" s="222" t="s">
        <v>42</v>
      </c>
      <c r="G45" s="207" t="s">
        <v>103</v>
      </c>
      <c r="H45" s="177" t="s">
        <v>236</v>
      </c>
      <c r="I45" s="178" t="s">
        <v>203</v>
      </c>
      <c r="J45" s="179" t="s">
        <v>204</v>
      </c>
      <c r="K45" s="58" t="s">
        <v>196</v>
      </c>
      <c r="L45" s="79" t="s">
        <v>46</v>
      </c>
      <c r="M45" s="79" t="s">
        <v>47</v>
      </c>
      <c r="N45" s="79" t="s">
        <v>200</v>
      </c>
      <c r="O45" s="119" t="s">
        <v>200</v>
      </c>
      <c r="P45" s="184" t="s">
        <v>50</v>
      </c>
      <c r="Q45" s="184">
        <v>20</v>
      </c>
      <c r="R45" s="120" t="s">
        <v>205</v>
      </c>
      <c r="S45" s="120" t="s">
        <v>206</v>
      </c>
      <c r="T45" s="79">
        <v>1</v>
      </c>
      <c r="U45" s="83">
        <v>65000</v>
      </c>
      <c r="V45" s="83"/>
      <c r="W45" s="79">
        <v>1</v>
      </c>
      <c r="X45" s="83">
        <v>65000</v>
      </c>
      <c r="Y45" s="45">
        <v>1</v>
      </c>
      <c r="Z45" s="83">
        <v>62000</v>
      </c>
      <c r="AA45" s="45">
        <v>1</v>
      </c>
      <c r="AB45" s="83">
        <v>38000</v>
      </c>
      <c r="AC45" s="45">
        <v>1</v>
      </c>
      <c r="AD45" s="83">
        <v>10000</v>
      </c>
      <c r="AE45" s="45">
        <v>1</v>
      </c>
      <c r="AF45" s="83">
        <v>2500</v>
      </c>
      <c r="AG45" s="45">
        <v>1</v>
      </c>
      <c r="AH45" s="79">
        <v>1500</v>
      </c>
      <c r="AI45" s="45">
        <v>1</v>
      </c>
      <c r="AJ45" s="83">
        <v>1500</v>
      </c>
      <c r="AK45" s="45">
        <v>1</v>
      </c>
      <c r="AL45" s="83">
        <v>1500</v>
      </c>
      <c r="AM45" s="45">
        <v>1</v>
      </c>
      <c r="AN45" s="83">
        <v>35000</v>
      </c>
      <c r="AO45" s="45">
        <v>1</v>
      </c>
      <c r="AP45" s="230">
        <v>55000</v>
      </c>
      <c r="AQ45" s="45">
        <v>1</v>
      </c>
      <c r="AR45" s="67">
        <v>68000</v>
      </c>
      <c r="AS45" s="235">
        <f>AQ45+AO45+AM45+AK45+AI45+AG45+AE45+AC45+AA45+Y45++W45+T45</f>
        <v>12</v>
      </c>
      <c r="AT45" s="390">
        <f>AR45+AP45+AN45+AL45+AJ45+AH45+AF45+AD45+AB45+Z45+X45+U45</f>
        <v>405000</v>
      </c>
      <c r="AU45" s="397"/>
      <c r="AV45" s="387"/>
      <c r="AW45" s="401"/>
      <c r="AX45" s="1"/>
      <c r="AY45" s="1"/>
      <c r="AZ45" s="1"/>
    </row>
    <row r="46" spans="1:78" s="171" customFormat="1" ht="15.75" thickBot="1" x14ac:dyDescent="0.3">
      <c r="A46" s="218">
        <v>4</v>
      </c>
      <c r="B46" s="221" t="s">
        <v>38</v>
      </c>
      <c r="C46" s="222" t="s">
        <v>39</v>
      </c>
      <c r="D46" s="222" t="s">
        <v>40</v>
      </c>
      <c r="E46" s="222" t="s">
        <v>41</v>
      </c>
      <c r="F46" s="222" t="s">
        <v>42</v>
      </c>
      <c r="G46" s="207" t="s">
        <v>207</v>
      </c>
      <c r="H46" s="177" t="s">
        <v>208</v>
      </c>
      <c r="I46" s="216" t="s">
        <v>209</v>
      </c>
      <c r="J46" s="179" t="s">
        <v>210</v>
      </c>
      <c r="K46" s="58" t="s">
        <v>196</v>
      </c>
      <c r="L46" s="79" t="s">
        <v>46</v>
      </c>
      <c r="M46" s="79" t="s">
        <v>47</v>
      </c>
      <c r="N46" s="79" t="s">
        <v>211</v>
      </c>
      <c r="O46" s="224" t="s">
        <v>211</v>
      </c>
      <c r="P46" s="184" t="s">
        <v>50</v>
      </c>
      <c r="Q46" s="184" t="s">
        <v>51</v>
      </c>
      <c r="R46" s="120" t="s">
        <v>212</v>
      </c>
      <c r="S46" s="120" t="s">
        <v>213</v>
      </c>
      <c r="T46" s="79">
        <v>1</v>
      </c>
      <c r="U46" s="83">
        <v>14000</v>
      </c>
      <c r="V46" s="83"/>
      <c r="W46" s="79">
        <v>1</v>
      </c>
      <c r="X46" s="83">
        <v>14000</v>
      </c>
      <c r="Y46" s="79">
        <v>1</v>
      </c>
      <c r="Z46" s="83">
        <v>14000</v>
      </c>
      <c r="AA46" s="79">
        <v>1</v>
      </c>
      <c r="AB46" s="83">
        <v>5000</v>
      </c>
      <c r="AC46" s="79">
        <v>1</v>
      </c>
      <c r="AD46" s="83">
        <v>2200</v>
      </c>
      <c r="AE46" s="79">
        <v>1</v>
      </c>
      <c r="AF46" s="83">
        <v>2200</v>
      </c>
      <c r="AG46" s="79">
        <v>1</v>
      </c>
      <c r="AH46" s="83">
        <v>2200</v>
      </c>
      <c r="AI46" s="79">
        <v>1</v>
      </c>
      <c r="AJ46" s="83">
        <v>2200</v>
      </c>
      <c r="AK46" s="79">
        <v>1</v>
      </c>
      <c r="AL46" s="83">
        <v>2250</v>
      </c>
      <c r="AM46" s="79">
        <v>1</v>
      </c>
      <c r="AN46" s="83">
        <v>5950</v>
      </c>
      <c r="AO46" s="79">
        <v>1</v>
      </c>
      <c r="AP46" s="83">
        <v>9500</v>
      </c>
      <c r="AQ46" s="79">
        <v>1</v>
      </c>
      <c r="AR46" s="67">
        <v>12500</v>
      </c>
      <c r="AS46" s="237">
        <f>AQ46+AO46+AM46+AK46+AI46+AG46+AE46+AC46+AA46+Y46++W46+T46</f>
        <v>12</v>
      </c>
      <c r="AT46" s="404">
        <f>AR46+AP46+AN46+AL46+AJ46+AH46+AF46+AD46+AB46+Z46+X46+U46</f>
        <v>86000</v>
      </c>
      <c r="AU46" s="397"/>
      <c r="AV46" s="387"/>
      <c r="AW46" s="401"/>
      <c r="AX46" s="1"/>
      <c r="AY46" s="1"/>
      <c r="AZ46" s="1"/>
      <c r="BA46" s="196"/>
    </row>
    <row r="47" spans="1:78" s="171" customFormat="1" ht="16.5" customHeight="1" thickTop="1" thickBot="1" x14ac:dyDescent="0.3">
      <c r="A47" s="376" t="s">
        <v>251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7" t="s">
        <v>252</v>
      </c>
      <c r="O47" s="377"/>
      <c r="P47" s="377"/>
      <c r="Q47" s="377"/>
      <c r="R47" s="377"/>
      <c r="S47" s="377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38" t="s">
        <v>172</v>
      </c>
      <c r="AT47" s="405">
        <f>SUM(AT43:AT46)</f>
        <v>799177</v>
      </c>
      <c r="AU47" s="402"/>
      <c r="AV47" s="403"/>
      <c r="AW47" s="401"/>
      <c r="AX47" s="1"/>
      <c r="AY47" s="1"/>
      <c r="AZ47" s="1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</row>
    <row r="48" spans="1:78" s="171" customFormat="1" ht="16.5" customHeight="1" thickTop="1" x14ac:dyDescent="0.25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2"/>
      <c r="O48" s="232"/>
      <c r="P48" s="232"/>
      <c r="Q48" s="232"/>
      <c r="R48" s="232"/>
      <c r="S48" s="232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199"/>
      <c r="AT48" s="200"/>
      <c r="AU48" s="200"/>
      <c r="AV48" s="201"/>
      <c r="AW48" s="415"/>
      <c r="AX48" s="1"/>
      <c r="AY48" s="1"/>
      <c r="AZ48" s="1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</row>
    <row r="49" spans="1:78" s="171" customFormat="1" x14ac:dyDescent="0.25">
      <c r="A49" s="233">
        <v>1</v>
      </c>
      <c r="B49" s="221" t="s">
        <v>38</v>
      </c>
      <c r="C49" s="222" t="s">
        <v>39</v>
      </c>
      <c r="D49" s="222" t="s">
        <v>40</v>
      </c>
      <c r="E49" s="222" t="s">
        <v>41</v>
      </c>
      <c r="F49" s="222" t="s">
        <v>42</v>
      </c>
      <c r="G49" s="240" t="s">
        <v>110</v>
      </c>
      <c r="H49" s="241" t="s">
        <v>253</v>
      </c>
      <c r="I49" s="242" t="s">
        <v>254</v>
      </c>
      <c r="J49" s="268" t="s">
        <v>255</v>
      </c>
      <c r="K49" s="269" t="s">
        <v>256</v>
      </c>
      <c r="L49" s="270" t="s">
        <v>46</v>
      </c>
      <c r="M49" s="270" t="s">
        <v>47</v>
      </c>
      <c r="N49" s="270" t="s">
        <v>257</v>
      </c>
      <c r="O49" s="270" t="s">
        <v>257</v>
      </c>
      <c r="P49" s="271" t="s">
        <v>50</v>
      </c>
      <c r="Q49" s="271">
        <v>110</v>
      </c>
      <c r="R49" s="272" t="s">
        <v>258</v>
      </c>
      <c r="S49" s="244"/>
      <c r="T49" s="243">
        <v>1</v>
      </c>
      <c r="U49" s="245">
        <v>5700</v>
      </c>
      <c r="V49" s="243"/>
      <c r="W49" s="246">
        <v>1</v>
      </c>
      <c r="X49" s="243">
        <v>5000</v>
      </c>
      <c r="Y49" s="246">
        <v>1</v>
      </c>
      <c r="Z49" s="243">
        <v>3500</v>
      </c>
      <c r="AA49" s="246">
        <v>1</v>
      </c>
      <c r="AB49" s="243">
        <v>3000</v>
      </c>
      <c r="AC49" s="246">
        <v>1</v>
      </c>
      <c r="AD49" s="243">
        <v>1000</v>
      </c>
      <c r="AE49" s="246">
        <v>1</v>
      </c>
      <c r="AF49" s="243">
        <v>500</v>
      </c>
      <c r="AG49" s="246">
        <v>1</v>
      </c>
      <c r="AH49" s="243">
        <v>500</v>
      </c>
      <c r="AI49" s="246">
        <v>1</v>
      </c>
      <c r="AJ49" s="243">
        <v>500</v>
      </c>
      <c r="AK49" s="246">
        <v>1</v>
      </c>
      <c r="AL49" s="243">
        <v>2500</v>
      </c>
      <c r="AM49" s="246">
        <v>1</v>
      </c>
      <c r="AN49" s="243">
        <v>4000</v>
      </c>
      <c r="AO49" s="246">
        <v>1</v>
      </c>
      <c r="AP49" s="243">
        <v>6000</v>
      </c>
      <c r="AQ49" s="247">
        <v>1</v>
      </c>
      <c r="AR49" s="248">
        <v>7500</v>
      </c>
      <c r="AS49" s="249">
        <v>12</v>
      </c>
      <c r="AT49" s="413">
        <f>U49+X49+Z49+AB49+AD49+AF49+AH49+AJ49+AL49+AN49+AP49+AR49</f>
        <v>39700</v>
      </c>
      <c r="AU49" s="406"/>
      <c r="AV49" s="407"/>
      <c r="AW49" s="408"/>
      <c r="AX49" s="1"/>
      <c r="AY49" s="1"/>
      <c r="AZ49" s="1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</row>
    <row r="50" spans="1:78" s="171" customFormat="1" ht="15.75" thickBot="1" x14ac:dyDescent="0.3">
      <c r="A50" s="202"/>
      <c r="B50" s="202"/>
      <c r="C50" s="185"/>
      <c r="D50" s="185"/>
      <c r="E50" s="185"/>
      <c r="F50" s="185"/>
      <c r="G50" s="186"/>
      <c r="H50" s="187"/>
      <c r="I50" s="188"/>
      <c r="J50" s="189"/>
      <c r="K50" s="190"/>
      <c r="L50" s="191"/>
      <c r="M50" s="191"/>
      <c r="N50" s="191"/>
      <c r="O50" s="191"/>
      <c r="P50" s="192"/>
      <c r="Q50" s="192"/>
      <c r="R50" s="193"/>
      <c r="S50" s="193"/>
      <c r="T50" s="191"/>
      <c r="U50" s="194"/>
      <c r="V50" s="194"/>
      <c r="W50" s="191"/>
      <c r="X50" s="194"/>
      <c r="Y50" s="191"/>
      <c r="Z50" s="194"/>
      <c r="AA50" s="191"/>
      <c r="AB50" s="194"/>
      <c r="AC50" s="191"/>
      <c r="AD50" s="194"/>
      <c r="AE50" s="191"/>
      <c r="AF50" s="194"/>
      <c r="AG50" s="191"/>
      <c r="AH50" s="194"/>
      <c r="AI50" s="191"/>
      <c r="AJ50" s="194"/>
      <c r="AK50" s="191"/>
      <c r="AL50" s="194"/>
      <c r="AM50" s="191"/>
      <c r="AN50" s="194"/>
      <c r="AO50" s="191"/>
      <c r="AP50" s="194"/>
      <c r="AQ50" s="191"/>
      <c r="AR50" s="195"/>
      <c r="AS50" s="239" t="s">
        <v>172</v>
      </c>
      <c r="AT50" s="414">
        <f>AT49</f>
        <v>39700</v>
      </c>
      <c r="AU50" s="409"/>
      <c r="AV50" s="410"/>
      <c r="AW50" s="401"/>
      <c r="AX50" s="1"/>
      <c r="AY50" s="1"/>
      <c r="AZ50" s="1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</row>
    <row r="51" spans="1:78" ht="16.5" thickTop="1" thickBot="1" x14ac:dyDescent="0.3">
      <c r="A51" s="288"/>
      <c r="B51" s="292" t="s">
        <v>214</v>
      </c>
      <c r="C51" s="293"/>
      <c r="D51" s="293"/>
      <c r="E51" s="293"/>
      <c r="F51" s="293"/>
      <c r="G51" s="294"/>
      <c r="H51" s="293"/>
      <c r="I51" s="293"/>
      <c r="J51" s="293"/>
      <c r="K51" s="293"/>
      <c r="L51" s="288"/>
      <c r="M51" s="288"/>
      <c r="N51" s="288"/>
      <c r="O51" s="288"/>
      <c r="P51" s="288"/>
      <c r="Q51" s="295"/>
      <c r="R51" s="296"/>
      <c r="S51" s="295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124" t="s">
        <v>172</v>
      </c>
      <c r="AT51" s="297">
        <f>AT35+AT41+AT47+AT50</f>
        <v>3751864</v>
      </c>
      <c r="AU51" s="411"/>
      <c r="AV51" s="412"/>
      <c r="AW51" s="411"/>
      <c r="AX51" s="1"/>
      <c r="AY51" s="1"/>
      <c r="AZ51" s="1"/>
    </row>
    <row r="52" spans="1:78" x14ac:dyDescent="0.25">
      <c r="A52" s="1"/>
      <c r="B52" s="122"/>
      <c r="C52" s="12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22"/>
      <c r="R52" s="123"/>
      <c r="S52" s="12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22"/>
      <c r="AX52" s="1"/>
      <c r="AY52" s="1"/>
      <c r="AZ52" s="1"/>
    </row>
    <row r="53" spans="1:78" ht="15.75" thickBot="1" x14ac:dyDescent="0.3">
      <c r="A53" s="1"/>
      <c r="B53" s="1"/>
      <c r="C53" s="1"/>
      <c r="D53" s="1"/>
      <c r="E53" s="1"/>
      <c r="F53" s="125"/>
      <c r="G53" s="121"/>
      <c r="H53" s="125"/>
      <c r="I53" s="1"/>
      <c r="J53" s="1"/>
      <c r="K53" s="1"/>
      <c r="L53" s="1"/>
      <c r="M53" s="1"/>
      <c r="N53" s="1"/>
      <c r="O53" s="1"/>
      <c r="P53" s="1"/>
      <c r="Q53" s="122"/>
      <c r="R53" s="123"/>
      <c r="S53" s="12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22"/>
      <c r="AX53" s="1"/>
      <c r="AY53" s="1"/>
      <c r="AZ53" s="1"/>
    </row>
    <row r="54" spans="1:78" ht="16.5" thickTop="1" thickBot="1" x14ac:dyDescent="0.3">
      <c r="A54" s="298" t="s">
        <v>215</v>
      </c>
      <c r="B54" s="299"/>
      <c r="C54" s="299"/>
      <c r="D54" s="299"/>
      <c r="E54" s="299"/>
      <c r="F54" s="299"/>
      <c r="G54" s="299"/>
      <c r="H54" s="310"/>
      <c r="I54" s="1"/>
      <c r="J54" s="1"/>
      <c r="K54" s="1"/>
      <c r="L54" s="1"/>
      <c r="M54" s="1"/>
      <c r="N54" s="1"/>
      <c r="O54" s="1"/>
      <c r="P54" s="1"/>
      <c r="Q54" s="122" t="s">
        <v>216</v>
      </c>
      <c r="R54" s="123"/>
      <c r="S54" s="12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22"/>
      <c r="AX54" s="1"/>
      <c r="AY54" s="1"/>
      <c r="AZ54" s="1"/>
    </row>
    <row r="55" spans="1:78" ht="87.75" thickTop="1" x14ac:dyDescent="0.25">
      <c r="A55" s="126" t="s">
        <v>217</v>
      </c>
      <c r="B55" s="127" t="s">
        <v>218</v>
      </c>
      <c r="C55" s="128" t="s">
        <v>34</v>
      </c>
      <c r="D55" s="364" t="s">
        <v>219</v>
      </c>
      <c r="E55" s="365"/>
      <c r="F55" s="128" t="s">
        <v>8</v>
      </c>
      <c r="G55" s="128" t="s">
        <v>220</v>
      </c>
      <c r="H55" s="311"/>
      <c r="I55" s="1"/>
      <c r="J55" s="1"/>
      <c r="K55" s="1"/>
      <c r="L55" s="1"/>
      <c r="M55" s="1"/>
      <c r="N55" s="1"/>
      <c r="O55" s="1"/>
      <c r="P55" s="1"/>
      <c r="Q55" s="122"/>
      <c r="R55" s="123"/>
      <c r="S55" s="12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22"/>
      <c r="AX55" s="1"/>
      <c r="AY55" s="1"/>
      <c r="AZ55" s="1"/>
    </row>
    <row r="56" spans="1:78" ht="15.75" thickBot="1" x14ac:dyDescent="0.3">
      <c r="A56" s="129"/>
      <c r="B56" s="130"/>
      <c r="C56" s="131"/>
      <c r="D56" s="132"/>
      <c r="E56" s="132"/>
      <c r="F56" s="131"/>
      <c r="G56" s="131"/>
      <c r="H56" s="131"/>
      <c r="I56" s="1"/>
      <c r="J56" s="1"/>
      <c r="K56" s="1"/>
      <c r="L56" s="1"/>
      <c r="M56" s="1"/>
      <c r="N56" s="1"/>
      <c r="O56" s="1"/>
      <c r="P56" s="1"/>
      <c r="Q56" s="122"/>
      <c r="R56" s="123"/>
      <c r="S56" s="12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22"/>
      <c r="AX56" s="1"/>
      <c r="AY56" s="1"/>
      <c r="AZ56" s="1"/>
    </row>
    <row r="57" spans="1:78" ht="16.5" thickTop="1" thickBot="1" x14ac:dyDescent="0.3">
      <c r="A57" s="300" t="s">
        <v>221</v>
      </c>
      <c r="B57" s="301"/>
      <c r="C57" s="301"/>
      <c r="D57" s="301"/>
      <c r="E57" s="301"/>
      <c r="F57" s="301"/>
      <c r="G57" s="301"/>
      <c r="H57" s="312"/>
      <c r="I57" s="1"/>
      <c r="J57" s="1"/>
      <c r="K57" s="1"/>
      <c r="L57" s="1"/>
      <c r="M57" s="1"/>
      <c r="N57" s="1"/>
      <c r="O57" s="1"/>
      <c r="P57" s="1"/>
      <c r="Q57" s="122"/>
      <c r="R57" s="123"/>
      <c r="S57" s="12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22"/>
      <c r="AX57" s="1"/>
      <c r="AY57" s="1"/>
      <c r="AZ57" s="1"/>
    </row>
    <row r="58" spans="1:78" ht="15.75" thickTop="1" x14ac:dyDescent="0.25">
      <c r="A58" s="133" t="s">
        <v>61</v>
      </c>
      <c r="B58" s="134">
        <v>5</v>
      </c>
      <c r="C58" s="134">
        <v>12</v>
      </c>
      <c r="D58" s="366">
        <v>111</v>
      </c>
      <c r="E58" s="367"/>
      <c r="F58" s="135" t="s">
        <v>50</v>
      </c>
      <c r="G58" s="250">
        <f>AT9+AT26+AT16+AT30+AT33+AT21+AT31</f>
        <v>1262500</v>
      </c>
      <c r="H58" s="313"/>
      <c r="I58" s="1"/>
      <c r="J58" s="1"/>
      <c r="K58" s="1"/>
      <c r="L58" s="1"/>
      <c r="M58" s="1"/>
      <c r="N58" s="1"/>
      <c r="O58" s="1"/>
      <c r="P58" s="1"/>
      <c r="Q58" s="122"/>
      <c r="R58" s="123"/>
      <c r="S58" s="12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22"/>
      <c r="AX58" s="1"/>
      <c r="AY58" s="1"/>
      <c r="AZ58" s="1"/>
    </row>
    <row r="59" spans="1:78" x14ac:dyDescent="0.25">
      <c r="A59" s="136" t="s">
        <v>76</v>
      </c>
      <c r="B59" s="137">
        <v>6</v>
      </c>
      <c r="C59" s="137">
        <v>12</v>
      </c>
      <c r="D59" s="368"/>
      <c r="E59" s="369"/>
      <c r="F59" s="138" t="s">
        <v>50</v>
      </c>
      <c r="G59" s="251">
        <f>AT12+AT22+AT25+AT28+AT29+AT32</f>
        <v>777230</v>
      </c>
      <c r="H59" s="313"/>
      <c r="I59" s="1"/>
      <c r="J59" s="1"/>
      <c r="K59" s="1"/>
      <c r="L59" s="1"/>
      <c r="M59" s="1"/>
      <c r="N59" s="1"/>
      <c r="O59" s="1"/>
      <c r="P59" s="1"/>
      <c r="Q59" s="122"/>
      <c r="R59" s="123"/>
      <c r="S59" s="12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22"/>
      <c r="AX59" s="1"/>
      <c r="AY59" s="1"/>
      <c r="AZ59" s="1"/>
    </row>
    <row r="60" spans="1:78" x14ac:dyDescent="0.25">
      <c r="A60" s="136" t="s">
        <v>108</v>
      </c>
      <c r="B60" s="137">
        <v>1</v>
      </c>
      <c r="C60" s="137">
        <v>12</v>
      </c>
      <c r="D60" s="368"/>
      <c r="E60" s="369"/>
      <c r="F60" s="138" t="s">
        <v>50</v>
      </c>
      <c r="G60" s="251">
        <f>AT19</f>
        <v>41800</v>
      </c>
      <c r="H60" s="313"/>
      <c r="I60" s="1"/>
      <c r="J60" s="1"/>
      <c r="K60" s="1"/>
      <c r="L60" s="1"/>
      <c r="M60" s="1"/>
      <c r="N60" s="1"/>
      <c r="O60" s="1"/>
      <c r="P60" s="1"/>
      <c r="Q60" s="122"/>
      <c r="R60" s="123"/>
      <c r="S60" s="12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22"/>
      <c r="AX60" s="1"/>
      <c r="AY60" s="1"/>
      <c r="AZ60" s="1"/>
    </row>
    <row r="61" spans="1:78" x14ac:dyDescent="0.25">
      <c r="A61" s="136" t="s">
        <v>67</v>
      </c>
      <c r="B61" s="137">
        <v>11</v>
      </c>
      <c r="C61" s="137">
        <v>12</v>
      </c>
      <c r="D61" s="368"/>
      <c r="E61" s="369"/>
      <c r="F61" s="138" t="s">
        <v>50</v>
      </c>
      <c r="G61" s="251">
        <f>AT10+AT11+AT13+AT15+AT17+AT18+AT23+AT24+AT27+AT34+AT14</f>
        <v>627610</v>
      </c>
      <c r="H61" s="313"/>
      <c r="I61" s="1"/>
      <c r="J61" s="1"/>
      <c r="K61" s="1"/>
      <c r="L61" s="1"/>
      <c r="M61" s="1"/>
      <c r="N61" s="1"/>
      <c r="O61" s="1"/>
      <c r="P61" s="1"/>
      <c r="Q61" s="122"/>
      <c r="R61" s="123"/>
      <c r="S61" s="12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22"/>
      <c r="AX61" s="1"/>
      <c r="AY61" s="1"/>
      <c r="AZ61" s="1"/>
    </row>
    <row r="62" spans="1:78" x14ac:dyDescent="0.25">
      <c r="A62" s="136" t="s">
        <v>49</v>
      </c>
      <c r="B62" s="137">
        <v>3</v>
      </c>
      <c r="C62" s="137">
        <v>12</v>
      </c>
      <c r="D62" s="368"/>
      <c r="E62" s="369"/>
      <c r="F62" s="138" t="s">
        <v>50</v>
      </c>
      <c r="G62" s="251">
        <f>AT7+AT8+AT20</f>
        <v>2647</v>
      </c>
      <c r="H62" s="313"/>
      <c r="I62" s="1"/>
      <c r="J62" s="1"/>
      <c r="K62" s="1"/>
      <c r="L62" s="1"/>
      <c r="M62" s="1"/>
      <c r="N62" s="1"/>
      <c r="O62" s="1"/>
      <c r="P62" s="1"/>
      <c r="Q62" s="122"/>
      <c r="R62" s="123"/>
      <c r="S62" s="12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22"/>
      <c r="AX62" s="1"/>
      <c r="AY62" s="1"/>
      <c r="AZ62" s="1"/>
    </row>
    <row r="63" spans="1:78" x14ac:dyDescent="0.25">
      <c r="A63" s="139" t="s">
        <v>222</v>
      </c>
      <c r="B63" s="139">
        <f>B58+B59+B61+B62+B60</f>
        <v>26</v>
      </c>
      <c r="C63" s="139">
        <v>12</v>
      </c>
      <c r="D63" s="370"/>
      <c r="E63" s="370"/>
      <c r="F63" s="140" t="s">
        <v>50</v>
      </c>
      <c r="G63" s="252">
        <f>G58+G59+G61+G62+G60</f>
        <v>2711787</v>
      </c>
      <c r="H63" s="314"/>
      <c r="I63" s="1"/>
      <c r="J63" s="1"/>
      <c r="K63" s="1"/>
      <c r="L63" s="1"/>
      <c r="M63" s="1"/>
      <c r="N63" s="1"/>
      <c r="O63" s="1"/>
      <c r="P63" s="1"/>
      <c r="Q63" s="122"/>
      <c r="R63" s="123"/>
      <c r="S63" s="12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22"/>
      <c r="AX63" s="1"/>
      <c r="AY63" s="1"/>
      <c r="AZ63" s="1"/>
    </row>
    <row r="64" spans="1:78" ht="15.75" thickBot="1" x14ac:dyDescent="0.3">
      <c r="A64" s="141"/>
      <c r="B64" s="141"/>
      <c r="C64" s="141"/>
      <c r="D64" s="142"/>
      <c r="E64" s="142"/>
      <c r="F64" s="143"/>
      <c r="G64" s="144"/>
      <c r="H64" s="306"/>
      <c r="I64" s="1"/>
      <c r="J64" s="1"/>
      <c r="K64" s="1"/>
      <c r="L64" s="1"/>
      <c r="M64" s="1"/>
      <c r="N64" s="1"/>
      <c r="O64" s="1"/>
      <c r="P64" s="1"/>
      <c r="Q64" s="122"/>
      <c r="R64" s="123"/>
      <c r="S64" s="12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22"/>
      <c r="AX64" s="1"/>
      <c r="AY64" s="1"/>
      <c r="AZ64" s="1"/>
    </row>
    <row r="65" spans="1:52" ht="16.5" thickTop="1" thickBot="1" x14ac:dyDescent="0.3">
      <c r="A65" s="300" t="s">
        <v>173</v>
      </c>
      <c r="B65" s="301"/>
      <c r="C65" s="301"/>
      <c r="D65" s="301"/>
      <c r="E65" s="301"/>
      <c r="F65" s="301"/>
      <c r="G65" s="301"/>
      <c r="H65" s="312"/>
      <c r="I65" s="1"/>
      <c r="J65" s="1"/>
      <c r="K65" s="1"/>
      <c r="L65" s="1"/>
      <c r="M65" s="1"/>
      <c r="N65" s="1"/>
      <c r="O65" s="1"/>
      <c r="P65" s="1"/>
      <c r="Q65" s="122"/>
      <c r="R65" s="123"/>
      <c r="S65" s="12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22"/>
      <c r="AX65" s="1"/>
      <c r="AY65" s="1"/>
      <c r="AZ65" s="1"/>
    </row>
    <row r="66" spans="1:52" ht="15.75" thickTop="1" x14ac:dyDescent="0.25">
      <c r="A66" s="133" t="s">
        <v>179</v>
      </c>
      <c r="B66" s="134">
        <v>2</v>
      </c>
      <c r="C66" s="134">
        <v>12</v>
      </c>
      <c r="D66" s="371"/>
      <c r="E66" s="372"/>
      <c r="F66" s="145" t="s">
        <v>50</v>
      </c>
      <c r="G66" s="155">
        <f>SUM(AT37:AT38)</f>
        <v>91200</v>
      </c>
      <c r="H66" s="309"/>
      <c r="I66" s="1"/>
      <c r="J66" s="1"/>
      <c r="K66" s="1"/>
      <c r="L66" s="1"/>
      <c r="M66" s="1"/>
      <c r="N66" s="1"/>
      <c r="O66" s="1"/>
      <c r="P66" s="1"/>
      <c r="Q66" s="122"/>
      <c r="R66" s="123"/>
      <c r="S66" s="12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22"/>
      <c r="AX66" s="1"/>
      <c r="AY66" s="1"/>
      <c r="AZ66" s="1"/>
    </row>
    <row r="67" spans="1:52" x14ac:dyDescent="0.25">
      <c r="A67" s="203" t="s">
        <v>250</v>
      </c>
      <c r="B67" s="204">
        <v>1</v>
      </c>
      <c r="C67" s="204">
        <v>12</v>
      </c>
      <c r="D67" s="378"/>
      <c r="E67" s="378"/>
      <c r="F67" s="205" t="s">
        <v>50</v>
      </c>
      <c r="G67" s="253">
        <f>AT39</f>
        <v>60000</v>
      </c>
      <c r="H67" s="309"/>
      <c r="I67" s="1"/>
      <c r="J67" s="1"/>
      <c r="K67" s="1"/>
      <c r="L67" s="1"/>
      <c r="M67" s="1"/>
      <c r="N67" s="1"/>
      <c r="O67" s="1"/>
      <c r="P67" s="1"/>
      <c r="Q67" s="122"/>
      <c r="R67" s="123"/>
      <c r="S67" s="122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22"/>
      <c r="AX67" s="1"/>
      <c r="AY67" s="1"/>
      <c r="AZ67" s="1"/>
    </row>
    <row r="68" spans="1:52" x14ac:dyDescent="0.25">
      <c r="A68" s="146" t="s">
        <v>223</v>
      </c>
      <c r="B68" s="147">
        <v>1</v>
      </c>
      <c r="C68" s="147">
        <v>12</v>
      </c>
      <c r="D68" s="373"/>
      <c r="E68" s="374"/>
      <c r="F68" s="148" t="s">
        <v>50</v>
      </c>
      <c r="G68" s="254">
        <f>AT40</f>
        <v>50000</v>
      </c>
      <c r="H68" s="315"/>
      <c r="I68" s="1"/>
      <c r="J68" s="1"/>
      <c r="K68" s="1"/>
      <c r="L68" s="1"/>
      <c r="M68" s="1"/>
      <c r="N68" s="1"/>
      <c r="O68" s="1"/>
      <c r="P68" s="1"/>
      <c r="Q68" s="122"/>
      <c r="R68" s="123"/>
      <c r="S68" s="122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22"/>
      <c r="AX68" s="1"/>
      <c r="AY68" s="1"/>
      <c r="AZ68" s="1"/>
    </row>
    <row r="69" spans="1:52" x14ac:dyDescent="0.25">
      <c r="A69" s="149" t="s">
        <v>222</v>
      </c>
      <c r="B69" s="149">
        <v>4</v>
      </c>
      <c r="C69" s="150">
        <v>12</v>
      </c>
      <c r="D69" s="320"/>
      <c r="E69" s="375"/>
      <c r="F69" s="151" t="s">
        <v>50</v>
      </c>
      <c r="G69" s="255">
        <f>G66+G67+G68</f>
        <v>201200</v>
      </c>
      <c r="H69" s="316"/>
      <c r="I69" s="1"/>
      <c r="J69" s="1"/>
      <c r="K69" s="1"/>
      <c r="L69" s="1"/>
      <c r="M69" s="1"/>
      <c r="N69" s="1"/>
      <c r="O69" s="1"/>
      <c r="P69" s="1"/>
      <c r="Q69" s="122"/>
      <c r="R69" s="123"/>
      <c r="S69" s="12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22"/>
      <c r="AX69" s="1"/>
      <c r="AY69" s="1"/>
      <c r="AZ69" s="1"/>
    </row>
    <row r="70" spans="1:52" x14ac:dyDescent="0.25">
      <c r="A70" s="152"/>
      <c r="B70" s="152"/>
      <c r="C70" s="152"/>
      <c r="D70" s="153"/>
      <c r="E70" s="153"/>
      <c r="F70" s="153"/>
      <c r="G70" s="154"/>
      <c r="H70" s="307"/>
      <c r="I70" s="1"/>
      <c r="J70" s="1"/>
      <c r="K70" s="1"/>
      <c r="L70" s="1"/>
      <c r="M70" s="1"/>
      <c r="N70" s="1"/>
      <c r="O70" s="1"/>
      <c r="P70" s="1"/>
      <c r="Q70" s="122"/>
      <c r="R70" s="123"/>
      <c r="S70" s="12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22"/>
      <c r="AX70" s="1"/>
      <c r="AY70" s="1"/>
      <c r="AZ70" s="1"/>
    </row>
    <row r="71" spans="1:52" ht="15.75" thickBot="1" x14ac:dyDescent="0.3">
      <c r="A71" s="302" t="s">
        <v>192</v>
      </c>
      <c r="B71" s="303"/>
      <c r="C71" s="303"/>
      <c r="D71" s="303"/>
      <c r="E71" s="303"/>
      <c r="F71" s="303"/>
      <c r="G71" s="303"/>
      <c r="H71" s="317"/>
      <c r="I71" s="1"/>
      <c r="J71" s="1"/>
      <c r="K71" s="1"/>
      <c r="L71" s="1"/>
      <c r="M71" s="1"/>
      <c r="N71" s="1"/>
      <c r="O71" s="1"/>
      <c r="P71" s="1"/>
      <c r="Q71" s="122"/>
      <c r="R71" s="123"/>
      <c r="S71" s="12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22"/>
      <c r="AX71" s="1"/>
      <c r="AY71" s="1"/>
      <c r="AZ71" s="1"/>
    </row>
    <row r="72" spans="1:52" ht="15.75" thickTop="1" x14ac:dyDescent="0.25">
      <c r="A72" s="133" t="s">
        <v>197</v>
      </c>
      <c r="B72" s="134">
        <v>1</v>
      </c>
      <c r="C72" s="134">
        <v>12</v>
      </c>
      <c r="D72" s="371"/>
      <c r="E72" s="372"/>
      <c r="F72" s="145" t="s">
        <v>50</v>
      </c>
      <c r="G72" s="155">
        <f>AT43</f>
        <v>42200</v>
      </c>
      <c r="H72" s="309"/>
      <c r="I72" s="1"/>
      <c r="J72" s="1"/>
      <c r="K72" s="1"/>
      <c r="L72" s="1"/>
      <c r="M72" s="1"/>
      <c r="N72" s="1"/>
      <c r="O72" s="1"/>
      <c r="P72" s="1"/>
      <c r="Q72" s="122"/>
      <c r="R72" s="123"/>
      <c r="S72" s="12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22"/>
      <c r="AX72" s="1"/>
      <c r="AY72" s="1"/>
      <c r="AZ72" s="1"/>
    </row>
    <row r="73" spans="1:52" x14ac:dyDescent="0.25">
      <c r="A73" s="136" t="s">
        <v>200</v>
      </c>
      <c r="B73" s="137">
        <v>2</v>
      </c>
      <c r="C73" s="137">
        <v>12</v>
      </c>
      <c r="D73" s="368"/>
      <c r="E73" s="369"/>
      <c r="F73" s="156" t="s">
        <v>50</v>
      </c>
      <c r="G73" s="157">
        <f>SUM(AT44:AT45)</f>
        <v>670977</v>
      </c>
      <c r="H73" s="309"/>
      <c r="I73" s="1"/>
      <c r="J73" s="1"/>
      <c r="K73" s="1"/>
      <c r="L73" s="1"/>
      <c r="M73" s="1"/>
      <c r="N73" s="1"/>
      <c r="O73" s="1"/>
      <c r="P73" s="1"/>
      <c r="Q73" s="122"/>
      <c r="R73" s="123"/>
      <c r="S73" s="12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22"/>
      <c r="AX73" s="1"/>
      <c r="AY73" s="1"/>
      <c r="AZ73" s="1"/>
    </row>
    <row r="74" spans="1:52" x14ac:dyDescent="0.25">
      <c r="A74" s="158" t="s">
        <v>211</v>
      </c>
      <c r="B74" s="137">
        <v>1</v>
      </c>
      <c r="C74" s="137">
        <v>12</v>
      </c>
      <c r="D74" s="360"/>
      <c r="E74" s="361"/>
      <c r="F74" s="156" t="s">
        <v>50</v>
      </c>
      <c r="G74" s="157">
        <f>AT46</f>
        <v>86000</v>
      </c>
      <c r="H74" s="309"/>
      <c r="I74" s="1"/>
      <c r="J74" s="1"/>
      <c r="K74" s="1"/>
      <c r="L74" s="1"/>
      <c r="M74" s="1"/>
      <c r="N74" s="1"/>
      <c r="O74" s="1"/>
      <c r="P74" s="1"/>
      <c r="Q74" s="122"/>
      <c r="R74" s="123"/>
      <c r="S74" s="12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22"/>
      <c r="AX74" s="1"/>
      <c r="AY74" s="1"/>
      <c r="AZ74" s="1"/>
    </row>
    <row r="75" spans="1:52" x14ac:dyDescent="0.25">
      <c r="A75" s="139" t="s">
        <v>222</v>
      </c>
      <c r="B75" s="139">
        <v>4</v>
      </c>
      <c r="C75" s="159">
        <v>12</v>
      </c>
      <c r="D75" s="362"/>
      <c r="E75" s="363"/>
      <c r="F75" s="160" t="s">
        <v>50</v>
      </c>
      <c r="G75" s="258">
        <f>SUM(G72:G74)</f>
        <v>799177</v>
      </c>
      <c r="H75" s="314"/>
      <c r="I75" s="1"/>
      <c r="J75" s="1"/>
      <c r="K75" s="1"/>
      <c r="L75" s="1"/>
      <c r="M75" s="1"/>
      <c r="N75" s="1"/>
      <c r="O75" s="1"/>
      <c r="P75" s="1"/>
      <c r="Q75" s="122"/>
      <c r="R75" s="123"/>
      <c r="S75" s="12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22"/>
      <c r="AX75" s="1"/>
      <c r="AY75" s="1"/>
      <c r="AZ75" s="1"/>
    </row>
    <row r="76" spans="1:52" ht="15.75" thickBot="1" x14ac:dyDescent="0.3">
      <c r="A76" s="261"/>
      <c r="B76" s="261"/>
      <c r="C76" s="262"/>
      <c r="D76" s="260"/>
      <c r="E76" s="260"/>
      <c r="F76" s="263"/>
      <c r="G76" s="264"/>
      <c r="H76" s="308"/>
      <c r="I76" s="1"/>
      <c r="J76" s="1"/>
      <c r="K76" s="1"/>
      <c r="L76" s="1"/>
      <c r="M76" s="1"/>
      <c r="N76" s="1"/>
      <c r="O76" s="1"/>
      <c r="P76" s="1"/>
      <c r="Q76" s="122"/>
      <c r="R76" s="123"/>
      <c r="S76" s="12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22"/>
      <c r="AX76" s="1"/>
      <c r="AY76" s="1"/>
      <c r="AZ76" s="1"/>
    </row>
    <row r="77" spans="1:52" ht="16.5" thickTop="1" thickBot="1" x14ac:dyDescent="0.3">
      <c r="A77" s="304" t="s">
        <v>261</v>
      </c>
      <c r="B77" s="305"/>
      <c r="C77" s="305"/>
      <c r="D77" s="305"/>
      <c r="E77" s="305"/>
      <c r="F77" s="305"/>
      <c r="G77" s="305"/>
      <c r="H77" s="317"/>
      <c r="I77" s="1"/>
      <c r="J77" s="1"/>
      <c r="K77" s="1"/>
      <c r="L77" s="1"/>
      <c r="M77" s="1"/>
      <c r="N77" s="1"/>
      <c r="O77" s="1"/>
      <c r="P77" s="1"/>
      <c r="Q77" s="122"/>
      <c r="R77" s="123"/>
      <c r="S77" s="12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22"/>
      <c r="AX77" s="1"/>
      <c r="AY77" s="1"/>
      <c r="AZ77" s="1"/>
    </row>
    <row r="78" spans="1:52" ht="15.75" thickTop="1" x14ac:dyDescent="0.25">
      <c r="A78" s="259" t="s">
        <v>257</v>
      </c>
      <c r="B78" s="259">
        <v>1</v>
      </c>
      <c r="C78" s="265">
        <v>12</v>
      </c>
      <c r="D78" s="322"/>
      <c r="E78" s="323"/>
      <c r="F78" s="266" t="s">
        <v>50</v>
      </c>
      <c r="G78" s="267">
        <f>AT49</f>
        <v>39700</v>
      </c>
      <c r="H78" s="309"/>
      <c r="I78" s="1"/>
      <c r="J78" s="1"/>
      <c r="K78" s="1"/>
      <c r="L78" s="1"/>
      <c r="M78" s="1"/>
      <c r="N78" s="1"/>
      <c r="O78" s="1"/>
      <c r="P78" s="1"/>
      <c r="Q78" s="122"/>
      <c r="R78" s="123"/>
      <c r="S78" s="12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22"/>
      <c r="AX78" s="1"/>
      <c r="AY78" s="1"/>
      <c r="AZ78" s="1"/>
    </row>
    <row r="79" spans="1:52" x14ac:dyDescent="0.25">
      <c r="A79" s="139" t="s">
        <v>222</v>
      </c>
      <c r="B79" s="139">
        <v>1</v>
      </c>
      <c r="C79" s="150">
        <v>12</v>
      </c>
      <c r="D79" s="320"/>
      <c r="E79" s="321"/>
      <c r="F79" s="198" t="s">
        <v>50</v>
      </c>
      <c r="G79" s="257">
        <f>SUM(G76:G78)</f>
        <v>39700</v>
      </c>
      <c r="H79" s="318"/>
      <c r="I79" s="1"/>
      <c r="J79" s="1"/>
      <c r="K79" s="1"/>
      <c r="L79" s="1"/>
      <c r="M79" s="1"/>
      <c r="N79" s="1"/>
      <c r="O79" s="1"/>
      <c r="P79" s="1"/>
      <c r="Q79" s="122"/>
      <c r="R79" s="123"/>
      <c r="S79" s="12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22"/>
      <c r="AX79" s="1"/>
      <c r="AY79" s="1"/>
      <c r="AZ79" s="1"/>
    </row>
    <row r="80" spans="1:52" x14ac:dyDescent="0.25">
      <c r="A80" s="161"/>
      <c r="B80" s="162"/>
      <c r="C80" s="162"/>
      <c r="D80" s="162"/>
      <c r="E80" s="162"/>
      <c r="F80" s="162"/>
      <c r="G80" s="121"/>
      <c r="H80" s="202"/>
      <c r="I80" s="1"/>
      <c r="J80" s="1"/>
      <c r="K80" s="1"/>
      <c r="L80" s="1"/>
      <c r="M80" s="1"/>
      <c r="N80" s="1"/>
      <c r="O80" s="1"/>
      <c r="P80" s="1"/>
      <c r="Q80" s="122"/>
      <c r="R80" s="123"/>
      <c r="S80" s="12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22"/>
      <c r="AX80" s="1"/>
      <c r="AY80" s="1"/>
      <c r="AZ80" s="1"/>
    </row>
    <row r="81" spans="1:52" ht="15.75" thickBot="1" x14ac:dyDescent="0.3">
      <c r="A81" s="163" t="s">
        <v>224</v>
      </c>
      <c r="B81" s="164"/>
      <c r="C81" s="164"/>
      <c r="D81" s="164"/>
      <c r="E81" s="164"/>
      <c r="F81" s="164"/>
      <c r="G81" s="256">
        <f>SUM(G63+G69+G75+G79)</f>
        <v>3751864</v>
      </c>
      <c r="H81" s="319"/>
      <c r="I81" s="1"/>
      <c r="J81" s="1"/>
      <c r="K81" s="1"/>
      <c r="L81" s="1"/>
      <c r="M81" s="1"/>
      <c r="N81" s="1"/>
      <c r="O81" s="1"/>
      <c r="P81" s="1"/>
      <c r="Q81" s="122"/>
      <c r="R81" s="123"/>
      <c r="S81" s="12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22"/>
      <c r="AX81" s="1"/>
      <c r="AY81" s="1"/>
      <c r="AZ81" s="1"/>
    </row>
    <row r="82" spans="1:52" ht="15.75" thickTop="1" x14ac:dyDescent="0.25">
      <c r="A82" s="1"/>
      <c r="B82" s="1"/>
      <c r="C82" s="1"/>
      <c r="D82" s="1"/>
      <c r="E82" s="1"/>
      <c r="F82" s="1"/>
      <c r="G82" s="121"/>
      <c r="H82" s="1"/>
      <c r="I82" s="1"/>
      <c r="J82" s="1"/>
      <c r="K82" s="1"/>
      <c r="L82" s="1"/>
      <c r="M82" s="1"/>
      <c r="N82" s="1"/>
      <c r="O82" s="1"/>
      <c r="P82" s="1"/>
      <c r="Q82" s="122"/>
      <c r="R82" s="123"/>
      <c r="S82" s="12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22"/>
      <c r="AX82" s="1"/>
      <c r="AY82" s="1"/>
      <c r="AZ82" s="1"/>
    </row>
    <row r="83" spans="1:52" x14ac:dyDescent="0.25">
      <c r="A83" s="1"/>
      <c r="B83" s="1"/>
      <c r="C83" s="1"/>
      <c r="D83" s="1"/>
      <c r="E83" s="1"/>
      <c r="F83" s="1"/>
      <c r="G83" s="121"/>
      <c r="H83" s="1"/>
      <c r="I83" s="1"/>
      <c r="J83" s="1"/>
      <c r="K83" s="1"/>
      <c r="L83" s="1"/>
      <c r="M83" s="1"/>
      <c r="N83" s="1"/>
      <c r="O83" s="1"/>
      <c r="P83" s="1"/>
      <c r="Q83" s="122"/>
      <c r="R83" s="123"/>
      <c r="S83" s="12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22"/>
      <c r="AX83" s="1"/>
      <c r="AY83" s="1"/>
      <c r="AZ83" s="1"/>
    </row>
    <row r="84" spans="1:52" x14ac:dyDescent="0.25">
      <c r="A84" s="1"/>
      <c r="B84" s="1"/>
      <c r="C84" s="1"/>
      <c r="D84" s="1"/>
      <c r="E84" s="1"/>
      <c r="F84" s="1"/>
      <c r="G84" s="121"/>
      <c r="H84" s="1"/>
      <c r="I84" s="1"/>
      <c r="J84" s="1"/>
      <c r="K84" s="1"/>
      <c r="L84" s="1"/>
      <c r="M84" s="1"/>
      <c r="N84" s="1"/>
      <c r="O84" s="1"/>
      <c r="P84" s="1"/>
      <c r="Q84" s="122"/>
      <c r="R84" s="123"/>
      <c r="S84" s="12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22"/>
      <c r="AX84" s="1"/>
      <c r="AY84" s="1"/>
      <c r="AZ84" s="1"/>
    </row>
    <row r="85" spans="1:52" x14ac:dyDescent="0.25">
      <c r="A85" s="1"/>
      <c r="B85" s="1"/>
      <c r="C85" s="1"/>
      <c r="D85" s="1"/>
      <c r="E85" s="1"/>
      <c r="F85" s="1"/>
      <c r="G85" s="121"/>
      <c r="H85" s="1"/>
      <c r="I85" s="1"/>
      <c r="J85" s="1"/>
      <c r="K85" s="1"/>
      <c r="L85" s="1"/>
      <c r="M85" s="1"/>
      <c r="N85" s="1"/>
      <c r="O85" s="1"/>
      <c r="P85" s="1"/>
      <c r="Q85" s="122"/>
      <c r="R85" s="123"/>
      <c r="S85" s="12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22"/>
      <c r="AX85" s="1"/>
      <c r="AY85" s="1"/>
      <c r="AZ85" s="1"/>
    </row>
    <row r="86" spans="1:52" x14ac:dyDescent="0.25">
      <c r="A86" s="1"/>
      <c r="B86" s="1"/>
      <c r="C86" s="1"/>
      <c r="D86" s="1"/>
      <c r="E86" s="1"/>
      <c r="F86" s="1"/>
      <c r="G86" s="121"/>
      <c r="H86" s="1"/>
      <c r="I86" s="1"/>
      <c r="J86" s="1"/>
      <c r="K86" s="1"/>
      <c r="L86" s="1"/>
      <c r="M86" s="1"/>
      <c r="N86" s="1"/>
      <c r="O86" s="1"/>
      <c r="P86" s="1"/>
      <c r="Q86" s="122"/>
      <c r="R86" s="123"/>
      <c r="S86" s="12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22"/>
      <c r="AX86" s="1"/>
      <c r="AY86" s="1"/>
      <c r="AZ86" s="1"/>
    </row>
    <row r="87" spans="1:52" x14ac:dyDescent="0.25">
      <c r="A87" s="1"/>
      <c r="B87" s="1"/>
      <c r="C87" s="1"/>
      <c r="D87" s="1"/>
      <c r="E87" s="1"/>
      <c r="F87" s="1"/>
      <c r="G87" s="121"/>
      <c r="H87" s="1"/>
      <c r="I87" s="1"/>
      <c r="J87" s="1"/>
      <c r="K87" s="1"/>
      <c r="L87" s="1"/>
      <c r="M87" s="1"/>
      <c r="N87" s="1"/>
      <c r="O87" s="1"/>
      <c r="P87" s="1"/>
      <c r="Q87" s="122"/>
      <c r="R87" s="123"/>
      <c r="S87" s="12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22"/>
      <c r="AX87" s="1"/>
      <c r="AY87" s="1"/>
      <c r="AZ87" s="1"/>
    </row>
    <row r="88" spans="1:52" x14ac:dyDescent="0.25">
      <c r="A88" s="1"/>
      <c r="B88" s="1"/>
      <c r="C88" s="1"/>
      <c r="D88" s="1"/>
      <c r="E88" s="1"/>
      <c r="F88" s="1"/>
      <c r="G88" s="121"/>
      <c r="H88" s="1"/>
      <c r="I88" s="1"/>
      <c r="J88" s="1"/>
      <c r="K88" s="1"/>
      <c r="L88" s="1"/>
      <c r="M88" s="1"/>
      <c r="N88" s="1"/>
      <c r="O88" s="1"/>
      <c r="P88" s="1"/>
      <c r="Q88" s="122"/>
      <c r="R88" s="123"/>
      <c r="S88" s="12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22"/>
      <c r="AX88" s="1"/>
      <c r="AY88" s="1"/>
      <c r="AZ88" s="1"/>
    </row>
    <row r="89" spans="1:52" x14ac:dyDescent="0.25">
      <c r="A89" s="1"/>
      <c r="B89" s="1"/>
      <c r="C89" s="1"/>
      <c r="D89" s="1"/>
      <c r="E89" s="1"/>
      <c r="F89" s="1"/>
      <c r="G89" s="121"/>
      <c r="H89" s="1"/>
      <c r="I89" s="1"/>
      <c r="J89" s="1"/>
      <c r="K89" s="1"/>
      <c r="L89" s="1"/>
      <c r="M89" s="1"/>
      <c r="N89" s="1"/>
      <c r="O89" s="1"/>
      <c r="P89" s="1"/>
      <c r="Q89" s="122"/>
      <c r="R89" s="123"/>
      <c r="S89" s="12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22"/>
      <c r="AX89" s="1"/>
      <c r="AY89" s="1"/>
      <c r="AZ89" s="1"/>
    </row>
    <row r="90" spans="1:52" x14ac:dyDescent="0.25">
      <c r="A90" s="1"/>
      <c r="B90" s="1"/>
      <c r="C90" s="1"/>
      <c r="D90" s="1"/>
      <c r="E90" s="1"/>
      <c r="F90" s="1"/>
      <c r="G90" s="121"/>
      <c r="H90" s="1"/>
      <c r="I90" s="1"/>
      <c r="J90" s="1"/>
      <c r="K90" s="1"/>
      <c r="L90" s="1"/>
      <c r="M90" s="1"/>
      <c r="N90" s="1"/>
      <c r="O90" s="1"/>
      <c r="P90" s="1"/>
      <c r="Q90" s="122"/>
      <c r="R90" s="123"/>
      <c r="S90" s="12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22"/>
      <c r="AX90" s="1"/>
      <c r="AY90" s="1"/>
      <c r="AZ90" s="1"/>
    </row>
  </sheetData>
  <mergeCells count="54">
    <mergeCell ref="N47:S47"/>
    <mergeCell ref="D73:E73"/>
    <mergeCell ref="D67:E67"/>
    <mergeCell ref="A42:M42"/>
    <mergeCell ref="N42:S42"/>
    <mergeCell ref="D74:E74"/>
    <mergeCell ref="D75:E75"/>
    <mergeCell ref="D55:E55"/>
    <mergeCell ref="D58:E58"/>
    <mergeCell ref="D59:E59"/>
    <mergeCell ref="D61:E61"/>
    <mergeCell ref="D62:E62"/>
    <mergeCell ref="D63:E63"/>
    <mergeCell ref="D60:E60"/>
    <mergeCell ref="D66:E66"/>
    <mergeCell ref="D68:E68"/>
    <mergeCell ref="D69:E69"/>
    <mergeCell ref="D72:E72"/>
    <mergeCell ref="A47:M47"/>
    <mergeCell ref="B5:AW5"/>
    <mergeCell ref="A6:M6"/>
    <mergeCell ref="N6:S6"/>
    <mergeCell ref="A36:M36"/>
    <mergeCell ref="N36:S36"/>
    <mergeCell ref="Q3:Q4"/>
    <mergeCell ref="R3:R4"/>
    <mergeCell ref="S3:S4"/>
    <mergeCell ref="T3:U3"/>
    <mergeCell ref="AU3:AW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D79:E79"/>
    <mergeCell ref="D78:E78"/>
    <mergeCell ref="A1:AT1"/>
    <mergeCell ref="T2:AT2"/>
    <mergeCell ref="A3:A4"/>
    <mergeCell ref="B3:F3"/>
    <mergeCell ref="G3:G4"/>
    <mergeCell ref="H3:J3"/>
    <mergeCell ref="K3:K4"/>
    <mergeCell ref="L3:L4"/>
    <mergeCell ref="M3:M4"/>
    <mergeCell ref="AC3:AD3"/>
    <mergeCell ref="AE3:AF3"/>
    <mergeCell ref="AG3:AH3"/>
    <mergeCell ref="N3:O3"/>
    <mergeCell ref="P3:P4"/>
  </mergeCells>
  <phoneticPr fontId="34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Odej</dc:creator>
  <cp:lastModifiedBy>Agnieszka</cp:lastModifiedBy>
  <cp:lastPrinted>2020-06-17T10:41:15Z</cp:lastPrinted>
  <dcterms:created xsi:type="dcterms:W3CDTF">2015-06-05T18:19:34Z</dcterms:created>
  <dcterms:modified xsi:type="dcterms:W3CDTF">2020-07-13T08:07:09Z</dcterms:modified>
</cp:coreProperties>
</file>